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75" windowWidth="9375" windowHeight="4335" tabRatio="599" activeTab="0"/>
  </bookViews>
  <sheets>
    <sheet name="orç_UBS BAGATINI" sheetId="1" r:id="rId1"/>
    <sheet name="Cronograma" sheetId="2" r:id="rId2"/>
  </sheets>
  <definedNames>
    <definedName name="_xlnm.Print_Area" localSheetId="1">'Cronograma'!$A$1:$P$42</definedName>
    <definedName name="_xlnm.Print_Area" localSheetId="0">'orç_UBS BAGATINI'!$A$1:$H$168</definedName>
    <definedName name="_xlnm.Print_Titles" localSheetId="0">'orç_UBS BAGATINI'!$1:$12</definedName>
  </definedNames>
  <calcPr fullCalcOnLoad="1"/>
</workbook>
</file>

<file path=xl/sharedStrings.xml><?xml version="1.0" encoding="utf-8"?>
<sst xmlns="http://schemas.openxmlformats.org/spreadsheetml/2006/main" count="513" uniqueCount="318">
  <si>
    <t xml:space="preserve"> </t>
  </si>
  <si>
    <t>Item</t>
  </si>
  <si>
    <t>Discriminação</t>
  </si>
  <si>
    <t xml:space="preserve">   (R$)</t>
  </si>
  <si>
    <t>1.0</t>
  </si>
  <si>
    <t>2.0</t>
  </si>
  <si>
    <t>1.1</t>
  </si>
  <si>
    <t>Quant.</t>
  </si>
  <si>
    <t>Un</t>
  </si>
  <si>
    <t>Valor total</t>
  </si>
  <si>
    <t>m²</t>
  </si>
  <si>
    <t>m³</t>
  </si>
  <si>
    <t>Código</t>
  </si>
  <si>
    <t>SINAPI</t>
  </si>
  <si>
    <t>Custo R$</t>
  </si>
  <si>
    <t>Total do item:</t>
  </si>
  <si>
    <t>Custo Unit.</t>
  </si>
  <si>
    <t>CRONOGRAMA FÍSICO - FINANCEIRO</t>
  </si>
  <si>
    <t>DISCRIMANÇÃO</t>
  </si>
  <si>
    <t xml:space="preserve">VALOR DAS  </t>
  </si>
  <si>
    <t>DE</t>
  </si>
  <si>
    <t>OBRAS E/OU</t>
  </si>
  <si>
    <t>PESO</t>
  </si>
  <si>
    <t>1º MÊS</t>
  </si>
  <si>
    <t>2º MÊS</t>
  </si>
  <si>
    <t>3º MÊS</t>
  </si>
  <si>
    <t>4º MÊS</t>
  </si>
  <si>
    <t>5º MÊS</t>
  </si>
  <si>
    <t>6º MÊS</t>
  </si>
  <si>
    <t xml:space="preserve">SERVIÇOS </t>
  </si>
  <si>
    <t>SERVIÇOS (R$)</t>
  </si>
  <si>
    <t>%</t>
  </si>
  <si>
    <t>R$</t>
  </si>
  <si>
    <t>TOTAL SIMPLES</t>
  </si>
  <si>
    <t>TOTAL ACUMULADO</t>
  </si>
  <si>
    <t>PLANILHA ORÇAMENTÁRIA</t>
  </si>
  <si>
    <t>SERVIÇOS INICIAIS</t>
  </si>
  <si>
    <t>3.0</t>
  </si>
  <si>
    <t>74209/001</t>
  </si>
  <si>
    <t>m</t>
  </si>
  <si>
    <t>5.1</t>
  </si>
  <si>
    <t>5.2</t>
  </si>
  <si>
    <t>TOTAL GERAL DA OBRA - COM B.D.I. (R$)</t>
  </si>
  <si>
    <t>Placa de obra em chapa de aço galvanizado</t>
  </si>
  <si>
    <t>4.0</t>
  </si>
  <si>
    <t>5.0</t>
  </si>
  <si>
    <t>6.0</t>
  </si>
  <si>
    <t>6.1</t>
  </si>
  <si>
    <t>7.0</t>
  </si>
  <si>
    <t>SERVIÇOS FINAIS</t>
  </si>
  <si>
    <t>Limpeza final de obra</t>
  </si>
  <si>
    <t>und</t>
  </si>
  <si>
    <t>BDI = 25%</t>
  </si>
  <si>
    <t>Vaso Sanitário c/ caixa acoplada - instalação completa</t>
  </si>
  <si>
    <t>Barras de apoio - 80 cm</t>
  </si>
  <si>
    <t>Barras de apoio - 70 cm</t>
  </si>
  <si>
    <t>COBERTURAS</t>
  </si>
  <si>
    <t xml:space="preserve">Remoção de telhas cerâmicas sem reaproveitamento </t>
  </si>
  <si>
    <t xml:space="preserve">Remoção estrutura das abas de cobertura, sem reaproveitamento </t>
  </si>
  <si>
    <t xml:space="preserve">Remoção estrutura metálica (telhado varanda) </t>
  </si>
  <si>
    <t>Reconstrução abas</t>
  </si>
  <si>
    <t>Estrutura de madeira</t>
  </si>
  <si>
    <t>Forro PVC</t>
  </si>
  <si>
    <t>Tabeira</t>
  </si>
  <si>
    <t>Reconstrução cobertura varanda</t>
  </si>
  <si>
    <t>Estrutura metálica</t>
  </si>
  <si>
    <t>Calhas - varanda e escada</t>
  </si>
  <si>
    <t>Cobertura em telha fibrocimento 6mm (total)</t>
  </si>
  <si>
    <t xml:space="preserve"> PAREDES E PAINEIS EXTERNOS</t>
  </si>
  <si>
    <t>Moldura e canteiro</t>
  </si>
  <si>
    <t xml:space="preserve"> Alvenaria</t>
  </si>
  <si>
    <t>Chapisco</t>
  </si>
  <si>
    <t>3.1.1</t>
  </si>
  <si>
    <t>Emboço</t>
  </si>
  <si>
    <t>Pintura externa total</t>
  </si>
  <si>
    <t xml:space="preserve">Aplicação revestimento </t>
  </si>
  <si>
    <t>3.1.3</t>
  </si>
  <si>
    <t>PISOS</t>
  </si>
  <si>
    <t>Retirada de piso de chapa vinílica</t>
  </si>
  <si>
    <t>Aplicação piso cerâmico</t>
  </si>
  <si>
    <t>Deinfra- 42555</t>
  </si>
  <si>
    <t>PAREDES E PAINEIS INTERNOS</t>
  </si>
  <si>
    <t>Instalação de portas de madeira semi- oca</t>
  </si>
  <si>
    <t xml:space="preserve">Pintura sobre madeira </t>
  </si>
  <si>
    <t xml:space="preserve">Pintura acrílica, duas demãos paredes e teto </t>
  </si>
  <si>
    <t xml:space="preserve">Roda meio </t>
  </si>
  <si>
    <t>Parede dupla</t>
  </si>
  <si>
    <t>Alvenaria 10 cm</t>
  </si>
  <si>
    <t xml:space="preserve">Luminária tipo sobrepor, uma lâmpada </t>
  </si>
  <si>
    <t>7.1</t>
  </si>
  <si>
    <t>7.2</t>
  </si>
  <si>
    <t>7.3</t>
  </si>
  <si>
    <t>7.4</t>
  </si>
  <si>
    <t>8.0</t>
  </si>
  <si>
    <t>8.1</t>
  </si>
  <si>
    <t>2.1</t>
  </si>
  <si>
    <t>2.2</t>
  </si>
  <si>
    <t>2.3</t>
  </si>
  <si>
    <t>2.4</t>
  </si>
  <si>
    <t>2.4.1</t>
  </si>
  <si>
    <t>2.4.2</t>
  </si>
  <si>
    <t>2.4.3</t>
  </si>
  <si>
    <t>2.5</t>
  </si>
  <si>
    <t>2.5.1</t>
  </si>
  <si>
    <t>2.5.2</t>
  </si>
  <si>
    <t>2.6</t>
  </si>
  <si>
    <t>2.7</t>
  </si>
  <si>
    <t>3.1</t>
  </si>
  <si>
    <t>4.1</t>
  </si>
  <si>
    <t>4.2</t>
  </si>
  <si>
    <t>73886/001</t>
  </si>
  <si>
    <t>Concreto sapatas</t>
  </si>
  <si>
    <t>kg</t>
  </si>
  <si>
    <t>Armadura em CA- 50</t>
  </si>
  <si>
    <t>Remoção de parede em madeira</t>
  </si>
  <si>
    <t>Demolição alvenaria</t>
  </si>
  <si>
    <t>Impermeabilização parede de contenção</t>
  </si>
  <si>
    <t>Alvenaria</t>
  </si>
  <si>
    <t>Plataforma elevatória</t>
  </si>
  <si>
    <t>Remoção porta de vidro</t>
  </si>
  <si>
    <t>Realocação de porta de vidro</t>
  </si>
  <si>
    <t>MERCADO</t>
  </si>
  <si>
    <t>6.2</t>
  </si>
  <si>
    <t>6.3</t>
  </si>
  <si>
    <t>6.4</t>
  </si>
  <si>
    <t>6.5</t>
  </si>
  <si>
    <t>Ponto de iluminação simples</t>
  </si>
  <si>
    <t>Ponto de tomada</t>
  </si>
  <si>
    <t>Braço para iluminação</t>
  </si>
  <si>
    <t>Luminária externa com lâmpada</t>
  </si>
  <si>
    <t>3.1.2</t>
  </si>
  <si>
    <t>3.1.4</t>
  </si>
  <si>
    <t>3.1.5</t>
  </si>
  <si>
    <t>Tubo pvc 25 mm</t>
  </si>
  <si>
    <t>Tubo pvc 50 mm</t>
  </si>
  <si>
    <t>Ralo</t>
  </si>
  <si>
    <t>Registros</t>
  </si>
  <si>
    <t>Torneira cozinha</t>
  </si>
  <si>
    <t>7.5</t>
  </si>
  <si>
    <t xml:space="preserve">Lajotas de concreto </t>
  </si>
  <si>
    <t>Piso tátil direcional vermelho</t>
  </si>
  <si>
    <t xml:space="preserve">Concreto para calçada </t>
  </si>
  <si>
    <t>Escavo</t>
  </si>
  <si>
    <t>Aterro</t>
  </si>
  <si>
    <t>Mureta academia</t>
  </si>
  <si>
    <t>Reforma equipamentos academia</t>
  </si>
  <si>
    <t>Solda</t>
  </si>
  <si>
    <t>Soldador</t>
  </si>
  <si>
    <t>Pintura metálica</t>
  </si>
  <si>
    <t>Plantio de árvores</t>
  </si>
  <si>
    <t>Grama</t>
  </si>
  <si>
    <t>8.2</t>
  </si>
  <si>
    <t>8.3</t>
  </si>
  <si>
    <t>8.4</t>
  </si>
  <si>
    <t>8.5</t>
  </si>
  <si>
    <t>8.6</t>
  </si>
  <si>
    <t>8.7</t>
  </si>
  <si>
    <t>8.8</t>
  </si>
  <si>
    <t>8.9</t>
  </si>
  <si>
    <t>I-36178</t>
  </si>
  <si>
    <t>hora</t>
  </si>
  <si>
    <t>73924/001</t>
  </si>
  <si>
    <t>PAVIMENTAÇÃO, PASSEIO PÚBLICO E JARDIM</t>
  </si>
  <si>
    <t xml:space="preserve"> CENTRAL DE GÁS</t>
  </si>
  <si>
    <t>9.0</t>
  </si>
  <si>
    <t>Registro de fecho rápido</t>
  </si>
  <si>
    <t>Mangueira para gás</t>
  </si>
  <si>
    <t>Concreto FCK 20</t>
  </si>
  <si>
    <t>Formas</t>
  </si>
  <si>
    <t>Armadura em CA</t>
  </si>
  <si>
    <t>Alvenaria de vedação</t>
  </si>
  <si>
    <t>Revestimento para pintura</t>
  </si>
  <si>
    <t>Portão</t>
  </si>
  <si>
    <t>Escavação</t>
  </si>
  <si>
    <t>Reaterro</t>
  </si>
  <si>
    <t>Tubulação de cobre</t>
  </si>
  <si>
    <t xml:space="preserve">Ventilação permanente 20x20 cm </t>
  </si>
  <si>
    <t>Ventilação permanente 10x20 cm</t>
  </si>
  <si>
    <t>I-11756</t>
  </si>
  <si>
    <t>I-20260</t>
  </si>
  <si>
    <t>74238/002</t>
  </si>
  <si>
    <t>I-39748</t>
  </si>
  <si>
    <t>10.0</t>
  </si>
  <si>
    <t>10.1</t>
  </si>
  <si>
    <t>10.2</t>
  </si>
  <si>
    <t>10.3</t>
  </si>
  <si>
    <t>10.4</t>
  </si>
  <si>
    <t>10.5</t>
  </si>
  <si>
    <t>10.6</t>
  </si>
  <si>
    <t>10.7</t>
  </si>
  <si>
    <t>Revestimento cerâmico</t>
  </si>
  <si>
    <t xml:space="preserve"> CENTRAL DE LIXO</t>
  </si>
  <si>
    <t xml:space="preserve">BAIRRO BAGATINI </t>
  </si>
  <si>
    <t>Hora</t>
  </si>
  <si>
    <t>Bancada 50x60 cm com cuba</t>
  </si>
  <si>
    <t>11.0</t>
  </si>
  <si>
    <t>11.1</t>
  </si>
  <si>
    <t>11.2</t>
  </si>
  <si>
    <t>11.3</t>
  </si>
  <si>
    <t>11.4</t>
  </si>
  <si>
    <t xml:space="preserve">ESQUADRIAS </t>
  </si>
  <si>
    <t>PINTURA</t>
  </si>
  <si>
    <t>12.0</t>
  </si>
  <si>
    <t>12.1</t>
  </si>
  <si>
    <t>12.2</t>
  </si>
  <si>
    <t>12.3</t>
  </si>
  <si>
    <t>12.4</t>
  </si>
  <si>
    <t>13.0</t>
  </si>
  <si>
    <t>13.1</t>
  </si>
  <si>
    <t>3.2</t>
  </si>
  <si>
    <t>10.8</t>
  </si>
  <si>
    <t>HIDROSSANITÁRIO</t>
  </si>
  <si>
    <t>14.0</t>
  </si>
  <si>
    <t>14.1</t>
  </si>
  <si>
    <t>EQUIPAMENTO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</si>
  <si>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</si>
  <si>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</si>
  <si>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</si>
  <si>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</si>
  <si>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</si>
  <si>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</si>
  <si>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</si>
  <si>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</si>
  <si>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</si>
  <si>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</si>
  <si>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 xml:space="preserve"> ELÉTRICO</t>
  </si>
  <si>
    <t xml:space="preserve">Projeto : </t>
  </si>
  <si>
    <t>Local :</t>
  </si>
  <si>
    <t xml:space="preserve">REFORMA - UNIDADE BASICA DE SAÚDE IRMANDO SCHAPPO </t>
  </si>
  <si>
    <t>5.8</t>
  </si>
  <si>
    <t>4.3</t>
  </si>
  <si>
    <t>4.4</t>
  </si>
  <si>
    <t>I-36080</t>
  </si>
  <si>
    <t>I-36220</t>
  </si>
  <si>
    <t>I-38182</t>
  </si>
  <si>
    <t>8.10</t>
  </si>
  <si>
    <t>Piso tátil alerta vermelho</t>
  </si>
  <si>
    <t>Pintura abrigo de gás</t>
  </si>
  <si>
    <t>Pintura abrigo de lixo</t>
  </si>
  <si>
    <t>Circulação vertical (elecador)</t>
  </si>
  <si>
    <t xml:space="preserve">Demolição laje </t>
  </si>
  <si>
    <t>4.5</t>
  </si>
  <si>
    <t>Laje ampliação fármacia</t>
  </si>
  <si>
    <t>formas</t>
  </si>
  <si>
    <t>Concreto Fck 25 mpa</t>
  </si>
  <si>
    <r>
      <t>m</t>
    </r>
    <r>
      <rPr>
        <b/>
        <sz val="11"/>
        <rFont val="Calibri"/>
        <family val="2"/>
      </rPr>
      <t>²</t>
    </r>
  </si>
  <si>
    <t>4.3.1</t>
  </si>
  <si>
    <t>4.3.2</t>
  </si>
  <si>
    <t>4.3.3</t>
  </si>
  <si>
    <t>ESCADA</t>
  </si>
  <si>
    <t>Demolição escada</t>
  </si>
  <si>
    <t>Reconstrução escada</t>
  </si>
  <si>
    <t>Concreto Fck 25 Mpa</t>
  </si>
  <si>
    <t>5.2.1</t>
  </si>
  <si>
    <t>5.2.2</t>
  </si>
  <si>
    <t>5.2.3</t>
  </si>
  <si>
    <t>Elevação alvenaria em geral</t>
  </si>
  <si>
    <t>Tubo pvc 75 mm</t>
  </si>
  <si>
    <t>Pia de despejo</t>
  </si>
  <si>
    <t>Janela circulação (90x160/50)</t>
  </si>
  <si>
    <t>Janela sanitário (3x90x60/150)</t>
  </si>
  <si>
    <t>Remoção revestimento cerâmico</t>
  </si>
  <si>
    <t>6.6</t>
  </si>
  <si>
    <t>5.7.1</t>
  </si>
  <si>
    <t>5.7.2</t>
  </si>
  <si>
    <t>5.7.3</t>
  </si>
  <si>
    <t>5.9</t>
  </si>
  <si>
    <t>8.11</t>
  </si>
  <si>
    <t>9.7.1</t>
  </si>
  <si>
    <t>9.7.2</t>
  </si>
  <si>
    <t>9.7.3</t>
  </si>
  <si>
    <t>9.8.1</t>
  </si>
  <si>
    <t>9.8.2</t>
  </si>
  <si>
    <t>10.9</t>
  </si>
  <si>
    <t>10.10</t>
  </si>
  <si>
    <t>10.11</t>
  </si>
  <si>
    <t>10.12</t>
  </si>
  <si>
    <t>10.13</t>
  </si>
  <si>
    <t>11.5</t>
  </si>
  <si>
    <t>11.6</t>
  </si>
  <si>
    <t>11.7</t>
  </si>
  <si>
    <t>11.8</t>
  </si>
  <si>
    <t>13.2</t>
  </si>
  <si>
    <t>13.3</t>
  </si>
  <si>
    <t>13.4</t>
  </si>
  <si>
    <t>13.5</t>
  </si>
  <si>
    <t>13.6</t>
  </si>
  <si>
    <t>15.0</t>
  </si>
  <si>
    <t>15.1</t>
  </si>
  <si>
    <t>Remoção portas de madeira</t>
  </si>
  <si>
    <t>I-33</t>
  </si>
  <si>
    <t>Remoção de forro PVC</t>
  </si>
  <si>
    <t>Cola para fixação de chapa de piso vinilico</t>
  </si>
  <si>
    <t>4.5.1</t>
  </si>
  <si>
    <t>4.5.2</t>
  </si>
  <si>
    <t>4.5.3</t>
  </si>
  <si>
    <t>4.5.4</t>
  </si>
  <si>
    <t>Aplicação piso podotatil interno</t>
  </si>
  <si>
    <t>Piso direcional em chapa vinílica 25x 25cm</t>
  </si>
  <si>
    <t>Piso alerta em chapa vinílica 25x 25cm</t>
  </si>
  <si>
    <t>I-4791</t>
  </si>
  <si>
    <t>88309+88316</t>
  </si>
  <si>
    <t>Mão de obra para aplicação de piso podotatil</t>
  </si>
  <si>
    <t>5.3</t>
  </si>
  <si>
    <t>Guarda corpo</t>
  </si>
  <si>
    <t xml:space="preserve">Corrimão </t>
  </si>
  <si>
    <t>6.7</t>
  </si>
  <si>
    <t>5.7.4</t>
  </si>
  <si>
    <t>5.8.1</t>
  </si>
  <si>
    <t>5.8.2</t>
  </si>
  <si>
    <t>5.8.3</t>
  </si>
  <si>
    <t>5.10</t>
  </si>
  <si>
    <t>5.10.1</t>
  </si>
  <si>
    <t>5.10.2</t>
  </si>
  <si>
    <t>5.10.3</t>
  </si>
  <si>
    <r>
      <t xml:space="preserve">Armadura CA-50 </t>
    </r>
    <r>
      <rPr>
        <b/>
        <sz val="11"/>
        <rFont val="Symbol"/>
        <family val="1"/>
      </rPr>
      <t>Æ</t>
    </r>
    <r>
      <rPr>
        <b/>
        <sz val="11"/>
        <rFont val="Calibri"/>
        <family val="2"/>
      </rPr>
      <t>10,0mm</t>
    </r>
  </si>
  <si>
    <r>
      <t xml:space="preserve">Armadura CA-50 </t>
    </r>
    <r>
      <rPr>
        <b/>
        <sz val="11"/>
        <rFont val="Symbol"/>
        <family val="1"/>
      </rPr>
      <t>Æ</t>
    </r>
    <r>
      <rPr>
        <b/>
        <sz val="11"/>
        <rFont val="Calibri"/>
        <family val="2"/>
      </rPr>
      <t>8,00mm</t>
    </r>
  </si>
  <si>
    <t xml:space="preserve">5.0 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</si>
</sst>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.000"/>
    <numFmt numFmtId="191" formatCode="#,##0.0000"/>
    <numFmt numFmtId="192" formatCode="0.00;[Red]0.00"/>
    <numFmt numFmtId="193" formatCode="#,##0.00;[Red]#,##0.00"/>
    <numFmt numFmtId="194" formatCode="0.0%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?_);_(@_)"/>
    <numFmt numFmtId="201" formatCode="[$-416]dddd\,\ d&quot; de &quot;mmmm&quot; de &quot;yyyy"/>
    <numFmt numFmtId="202" formatCode="0.000"/>
    <numFmt numFmtId="203" formatCode="0.0"/>
    <numFmt numFmtId="204" formatCode="_(* #,##0_);_(* \(#,##0\);_(* &quot;-&quot;??_);_(@_)"/>
    <numFmt numFmtId="205" formatCode="_(* #,##0.0000_);_(* \(#,##0.0000\);_(* &quot;-&quot;??_);_(@_)"/>
    <numFmt numFmtId="206" formatCode="&quot;Ativado&quot;;&quot;Ativado&quot;;&quot;Desativado&quot;"/>
    <numFmt numFmtId="207" formatCode="0.0000"/>
    <numFmt numFmtId="208" formatCode="#,##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7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7F7F7F"/>
      </left>
      <right style="thin">
        <color rgb="FF7F7F7F"/>
      </right>
      <top style="double">
        <color rgb="FF3F3F3F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rgb="FF3F3F3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medium"/>
      <right style="thin">
        <color rgb="FF7F7F7F"/>
      </right>
      <top style="double">
        <color rgb="FF3F3F3F"/>
      </top>
      <bottom style="thin"/>
    </border>
    <border>
      <left style="thin">
        <color rgb="FF7F7F7F"/>
      </left>
      <right style="medium"/>
      <top style="double">
        <color rgb="FF3F3F3F"/>
      </top>
      <bottom style="thin"/>
    </border>
    <border>
      <left style="medium"/>
      <right style="thin">
        <color rgb="FF7F7F7F"/>
      </right>
      <top style="thin"/>
      <bottom style="thin"/>
    </border>
    <border>
      <left style="thin">
        <color rgb="FF7F7F7F"/>
      </left>
      <right style="medium"/>
      <top style="thin"/>
      <bottom style="thin"/>
    </border>
    <border>
      <left style="medium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medium"/>
      <top>
        <color indexed="63"/>
      </top>
      <bottom>
        <color indexed="63"/>
      </bottom>
    </border>
    <border>
      <left style="medium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medium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medium"/>
      <top style="thin">
        <color rgb="FF7F7F7F"/>
      </top>
      <bottom style="thin"/>
    </border>
    <border>
      <left style="medium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medium"/>
      <top style="thin">
        <color rgb="FF7F7F7F"/>
      </top>
      <bottom>
        <color indexed="63"/>
      </bottom>
    </border>
    <border>
      <left style="medium"/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Alignment="1">
      <alignment/>
    </xf>
    <xf numFmtId="19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10" fontId="33" fillId="0" borderId="0" xfId="0" applyNumberFormat="1" applyFont="1" applyAlignment="1">
      <alignment horizontal="center"/>
    </xf>
    <xf numFmtId="4" fontId="34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93" fontId="33" fillId="0" borderId="0" xfId="0" applyNumberFormat="1" applyFont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10" fontId="33" fillId="0" borderId="13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" fontId="33" fillId="0" borderId="15" xfId="0" applyNumberFormat="1" applyFont="1" applyFill="1" applyBorder="1" applyAlignment="1">
      <alignment horizontal="center"/>
    </xf>
    <xf numFmtId="10" fontId="3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93" fontId="4" fillId="0" borderId="17" xfId="0" applyNumberFormat="1" applyFont="1" applyBorder="1" applyAlignment="1">
      <alignment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/>
    </xf>
    <xf numFmtId="193" fontId="33" fillId="0" borderId="13" xfId="0" applyNumberFormat="1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4" fontId="36" fillId="0" borderId="18" xfId="0" applyNumberFormat="1" applyFont="1" applyFill="1" applyBorder="1" applyAlignment="1">
      <alignment/>
    </xf>
    <xf numFmtId="4" fontId="36" fillId="0" borderId="17" xfId="0" applyNumberFormat="1" applyFont="1" applyBorder="1" applyAlignment="1">
      <alignment horizontal="right"/>
    </xf>
    <xf numFmtId="10" fontId="33" fillId="0" borderId="0" xfId="0" applyNumberFormat="1" applyFont="1" applyBorder="1" applyAlignment="1">
      <alignment horizontal="center"/>
    </xf>
    <xf numFmtId="0" fontId="33" fillId="0" borderId="19" xfId="0" applyFont="1" applyBorder="1" applyAlignment="1">
      <alignment horizontal="right" wrapText="1"/>
    </xf>
    <xf numFmtId="193" fontId="12" fillId="0" borderId="0" xfId="0" applyNumberFormat="1" applyFont="1" applyBorder="1" applyAlignment="1">
      <alignment/>
    </xf>
    <xf numFmtId="193" fontId="37" fillId="0" borderId="0" xfId="0" applyNumberFormat="1" applyFont="1" applyBorder="1" applyAlignment="1">
      <alignment/>
    </xf>
    <xf numFmtId="0" fontId="33" fillId="0" borderId="13" xfId="0" applyFont="1" applyFill="1" applyBorder="1" applyAlignment="1">
      <alignment horizontal="center"/>
    </xf>
    <xf numFmtId="4" fontId="33" fillId="0" borderId="2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/>
    </xf>
    <xf numFmtId="4" fontId="4" fillId="0" borderId="21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93" fontId="4" fillId="0" borderId="0" xfId="0" applyNumberFormat="1" applyFont="1" applyAlignment="1">
      <alignment horizontal="center"/>
    </xf>
    <xf numFmtId="193" fontId="4" fillId="0" borderId="19" xfId="0" applyNumberFormat="1" applyFont="1" applyBorder="1" applyAlignment="1">
      <alignment/>
    </xf>
    <xf numFmtId="4" fontId="36" fillId="0" borderId="22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9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3" fillId="33" borderId="19" xfId="0" applyFont="1" applyFill="1" applyBorder="1" applyAlignment="1">
      <alignment/>
    </xf>
    <xf numFmtId="193" fontId="33" fillId="33" borderId="19" xfId="0" applyNumberFormat="1" applyFont="1" applyFill="1" applyBorder="1" applyAlignment="1">
      <alignment/>
    </xf>
    <xf numFmtId="0" fontId="33" fillId="33" borderId="19" xfId="0" applyFont="1" applyFill="1" applyBorder="1" applyAlignment="1">
      <alignment horizontal="right"/>
    </xf>
    <xf numFmtId="4" fontId="33" fillId="33" borderId="19" xfId="0" applyNumberFormat="1" applyFont="1" applyFill="1" applyBorder="1" applyAlignment="1">
      <alignment/>
    </xf>
    <xf numFmtId="10" fontId="33" fillId="33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/>
    </xf>
    <xf numFmtId="4" fontId="36" fillId="33" borderId="22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193" fontId="37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7" fillId="0" borderId="0" xfId="50" applyFont="1" applyFill="1" applyBorder="1">
      <alignment/>
      <protection/>
    </xf>
    <xf numFmtId="2" fontId="5" fillId="0" borderId="0" xfId="51" applyNumberFormat="1" applyFont="1" applyFill="1" applyBorder="1">
      <alignment/>
      <protection/>
    </xf>
    <xf numFmtId="2" fontId="7" fillId="0" borderId="0" xfId="51" applyNumberFormat="1" applyFont="1" applyFill="1" applyBorder="1">
      <alignment/>
      <protection/>
    </xf>
    <xf numFmtId="0" fontId="0" fillId="0" borderId="0" xfId="50" applyFill="1" applyBorder="1">
      <alignment/>
      <protection/>
    </xf>
    <xf numFmtId="0" fontId="0" fillId="0" borderId="0" xfId="50" applyFill="1">
      <alignment/>
      <protection/>
    </xf>
    <xf numFmtId="0" fontId="7" fillId="0" borderId="24" xfId="50" applyFont="1" applyFill="1" applyBorder="1">
      <alignment/>
      <protection/>
    </xf>
    <xf numFmtId="0" fontId="7" fillId="0" borderId="23" xfId="50" applyFont="1" applyFill="1" applyBorder="1">
      <alignment/>
      <protection/>
    </xf>
    <xf numFmtId="0" fontId="7" fillId="0" borderId="19" xfId="50" applyFont="1" applyFill="1" applyBorder="1">
      <alignment/>
      <protection/>
    </xf>
    <xf numFmtId="0" fontId="0" fillId="0" borderId="19" xfId="50" applyFill="1" applyBorder="1">
      <alignment/>
      <protection/>
    </xf>
    <xf numFmtId="2" fontId="7" fillId="0" borderId="19" xfId="51" applyNumberFormat="1" applyFont="1" applyFill="1" applyBorder="1">
      <alignment/>
      <protection/>
    </xf>
    <xf numFmtId="0" fontId="5" fillId="0" borderId="19" xfId="50" applyFont="1" applyFill="1" applyBorder="1">
      <alignment/>
      <protection/>
    </xf>
    <xf numFmtId="0" fontId="5" fillId="0" borderId="22" xfId="50" applyFont="1" applyFill="1" applyBorder="1">
      <alignment/>
      <protection/>
    </xf>
    <xf numFmtId="0" fontId="8" fillId="0" borderId="25" xfId="50" applyFont="1" applyFill="1" applyBorder="1">
      <alignment/>
      <protection/>
    </xf>
    <xf numFmtId="0" fontId="8" fillId="0" borderId="21" xfId="50" applyFont="1" applyFill="1" applyBorder="1">
      <alignment/>
      <protection/>
    </xf>
    <xf numFmtId="2" fontId="8" fillId="0" borderId="21" xfId="51" applyNumberFormat="1" applyFont="1" applyFill="1" applyBorder="1">
      <alignment/>
      <protection/>
    </xf>
    <xf numFmtId="0" fontId="9" fillId="0" borderId="21" xfId="50" applyFont="1" applyFill="1" applyBorder="1">
      <alignment/>
      <protection/>
    </xf>
    <xf numFmtId="0" fontId="0" fillId="0" borderId="21" xfId="50" applyFill="1" applyBorder="1">
      <alignment/>
      <protection/>
    </xf>
    <xf numFmtId="0" fontId="0" fillId="0" borderId="26" xfId="50" applyFill="1" applyBorder="1">
      <alignment/>
      <protection/>
    </xf>
    <xf numFmtId="0" fontId="7" fillId="0" borderId="27" xfId="50" applyFont="1" applyFill="1" applyBorder="1" applyAlignment="1">
      <alignment horizontal="center"/>
      <protection/>
    </xf>
    <xf numFmtId="2" fontId="10" fillId="0" borderId="27" xfId="51" applyNumberFormat="1" applyFont="1" applyFill="1" applyBorder="1" applyAlignment="1">
      <alignment horizontal="centerContinuous"/>
      <protection/>
    </xf>
    <xf numFmtId="2" fontId="11" fillId="0" borderId="27" xfId="51" applyNumberFormat="1" applyFont="1" applyFill="1" applyBorder="1" applyAlignment="1">
      <alignment horizontal="center"/>
      <protection/>
    </xf>
    <xf numFmtId="2" fontId="11" fillId="0" borderId="28" xfId="51" applyNumberFormat="1" applyFont="1" applyFill="1" applyBorder="1" applyAlignment="1">
      <alignment horizontal="centerContinuous"/>
      <protection/>
    </xf>
    <xf numFmtId="2" fontId="11" fillId="0" borderId="29" xfId="51" applyNumberFormat="1" applyFont="1" applyFill="1" applyBorder="1" applyAlignment="1">
      <alignment horizontal="centerContinuous"/>
      <protection/>
    </xf>
    <xf numFmtId="2" fontId="10" fillId="0" borderId="28" xfId="51" applyNumberFormat="1" applyFont="1" applyFill="1" applyBorder="1" applyAlignment="1">
      <alignment horizontal="centerContinuous"/>
      <protection/>
    </xf>
    <xf numFmtId="2" fontId="11" fillId="0" borderId="30" xfId="51" applyNumberFormat="1" applyFont="1" applyFill="1" applyBorder="1">
      <alignment/>
      <protection/>
    </xf>
    <xf numFmtId="2" fontId="11" fillId="0" borderId="31" xfId="51" applyNumberFormat="1" applyFont="1" applyFill="1" applyBorder="1">
      <alignment/>
      <protection/>
    </xf>
    <xf numFmtId="0" fontId="7" fillId="0" borderId="32" xfId="50" applyFont="1" applyFill="1" applyBorder="1" applyAlignment="1">
      <alignment horizontal="center"/>
      <protection/>
    </xf>
    <xf numFmtId="2" fontId="10" fillId="0" borderId="32" xfId="51" applyNumberFormat="1" applyFont="1" applyFill="1" applyBorder="1" applyAlignment="1">
      <alignment horizontal="centerContinuous"/>
      <protection/>
    </xf>
    <xf numFmtId="2" fontId="10" fillId="0" borderId="32" xfId="51" applyNumberFormat="1" applyFont="1" applyFill="1" applyBorder="1" applyAlignment="1">
      <alignment horizontal="center"/>
      <protection/>
    </xf>
    <xf numFmtId="0" fontId="7" fillId="0" borderId="33" xfId="50" applyFont="1" applyFill="1" applyBorder="1" applyAlignment="1">
      <alignment horizontal="center"/>
      <protection/>
    </xf>
    <xf numFmtId="2" fontId="10" fillId="0" borderId="33" xfId="51" applyNumberFormat="1" applyFont="1" applyFill="1" applyBorder="1" applyAlignment="1">
      <alignment horizontal="centerContinuous"/>
      <protection/>
    </xf>
    <xf numFmtId="2" fontId="10" fillId="0" borderId="33" xfId="51" applyNumberFormat="1" applyFont="1" applyFill="1" applyBorder="1" applyAlignment="1">
      <alignment horizontal="center"/>
      <protection/>
    </xf>
    <xf numFmtId="2" fontId="10" fillId="0" borderId="23" xfId="51" applyNumberFormat="1" applyFont="1" applyFill="1" applyBorder="1" applyAlignment="1">
      <alignment horizontal="center"/>
      <protection/>
    </xf>
    <xf numFmtId="2" fontId="10" fillId="0" borderId="18" xfId="51" applyNumberFormat="1" applyFont="1" applyFill="1" applyBorder="1" applyAlignment="1">
      <alignment horizontal="center"/>
      <protection/>
    </xf>
    <xf numFmtId="2" fontId="10" fillId="0" borderId="34" xfId="51" applyNumberFormat="1" applyFont="1" applyFill="1" applyBorder="1" applyAlignment="1">
      <alignment horizontal="center"/>
      <protection/>
    </xf>
    <xf numFmtId="2" fontId="10" fillId="0" borderId="35" xfId="51" applyNumberFormat="1" applyFont="1" applyFill="1" applyBorder="1" applyAlignment="1">
      <alignment horizontal="center"/>
      <protection/>
    </xf>
    <xf numFmtId="177" fontId="10" fillId="0" borderId="36" xfId="50" applyNumberFormat="1" applyFont="1" applyFill="1" applyBorder="1" applyAlignment="1">
      <alignment horizontal="left"/>
      <protection/>
    </xf>
    <xf numFmtId="177" fontId="11" fillId="0" borderId="36" xfId="65" applyFont="1" applyFill="1" applyBorder="1" applyAlignment="1" applyProtection="1">
      <alignment horizontal="right"/>
      <protection locked="0"/>
    </xf>
    <xf numFmtId="177" fontId="11" fillId="0" borderId="37" xfId="65" applyFont="1" applyFill="1" applyBorder="1" applyAlignment="1">
      <alignment horizontal="center"/>
    </xf>
    <xf numFmtId="177" fontId="11" fillId="0" borderId="37" xfId="65" applyFont="1" applyFill="1" applyBorder="1" applyAlignment="1" applyProtection="1">
      <alignment/>
      <protection locked="0"/>
    </xf>
    <xf numFmtId="177" fontId="11" fillId="0" borderId="36" xfId="65" applyFont="1" applyFill="1" applyBorder="1" applyAlignment="1">
      <alignment horizontal="center"/>
    </xf>
    <xf numFmtId="177" fontId="11" fillId="0" borderId="38" xfId="65" applyFont="1" applyFill="1" applyBorder="1" applyAlignment="1">
      <alignment horizontal="center"/>
    </xf>
    <xf numFmtId="0" fontId="11" fillId="0" borderId="39" xfId="50" applyFont="1" applyFill="1" applyBorder="1" applyAlignment="1">
      <alignment horizontal="left"/>
      <protection/>
    </xf>
    <xf numFmtId="177" fontId="11" fillId="0" borderId="40" xfId="65" applyNumberFormat="1" applyFont="1" applyFill="1" applyBorder="1" applyAlignment="1">
      <alignment horizontal="center"/>
    </xf>
    <xf numFmtId="176" fontId="11" fillId="0" borderId="41" xfId="48" applyFont="1" applyFill="1" applyBorder="1" applyAlignment="1" applyProtection="1">
      <alignment/>
      <protection locked="0"/>
    </xf>
    <xf numFmtId="177" fontId="11" fillId="0" borderId="42" xfId="65" applyFont="1" applyFill="1" applyBorder="1" applyAlignment="1">
      <alignment horizontal="center"/>
    </xf>
    <xf numFmtId="177" fontId="11" fillId="0" borderId="43" xfId="65" applyFont="1" applyFill="1" applyBorder="1" applyAlignment="1">
      <alignment horizontal="center"/>
    </xf>
    <xf numFmtId="0" fontId="11" fillId="0" borderId="39" xfId="65" applyNumberFormat="1" applyFont="1" applyFill="1" applyBorder="1" applyAlignment="1">
      <alignment horizontal="left"/>
    </xf>
    <xf numFmtId="176" fontId="11" fillId="0" borderId="44" xfId="48" applyFont="1" applyFill="1" applyBorder="1" applyAlignment="1" applyProtection="1">
      <alignment/>
      <protection locked="0"/>
    </xf>
    <xf numFmtId="177" fontId="11" fillId="0" borderId="39" xfId="65" applyFont="1" applyFill="1" applyBorder="1" applyAlignment="1">
      <alignment horizontal="left"/>
    </xf>
    <xf numFmtId="177" fontId="11" fillId="0" borderId="40" xfId="65" applyFont="1" applyFill="1" applyBorder="1" applyAlignment="1">
      <alignment horizontal="center"/>
    </xf>
    <xf numFmtId="176" fontId="11" fillId="0" borderId="45" xfId="48" applyFont="1" applyFill="1" applyBorder="1" applyAlignment="1" applyProtection="1">
      <alignment/>
      <protection locked="0"/>
    </xf>
    <xf numFmtId="177" fontId="11" fillId="0" borderId="45" xfId="65" applyFont="1" applyFill="1" applyBorder="1" applyAlignment="1">
      <alignment horizontal="center"/>
    </xf>
    <xf numFmtId="177" fontId="11" fillId="0" borderId="44" xfId="65" applyFont="1" applyFill="1" applyBorder="1" applyAlignment="1">
      <alignment horizontal="center"/>
    </xf>
    <xf numFmtId="0" fontId="10" fillId="0" borderId="44" xfId="50" applyFont="1" applyFill="1" applyBorder="1" applyAlignment="1">
      <alignment horizontal="right"/>
      <protection/>
    </xf>
    <xf numFmtId="177" fontId="10" fillId="0" borderId="40" xfId="65" applyNumberFormat="1" applyFont="1" applyFill="1" applyBorder="1" applyAlignment="1" applyProtection="1">
      <alignment horizontal="right"/>
      <protection locked="0"/>
    </xf>
    <xf numFmtId="177" fontId="10" fillId="0" borderId="42" xfId="65" applyFont="1" applyFill="1" applyBorder="1" applyAlignment="1">
      <alignment horizontal="center"/>
    </xf>
    <xf numFmtId="176" fontId="10" fillId="0" borderId="42" xfId="48" applyFont="1" applyFill="1" applyBorder="1" applyAlignment="1" applyProtection="1">
      <alignment/>
      <protection locked="0"/>
    </xf>
    <xf numFmtId="177" fontId="10" fillId="0" borderId="43" xfId="65" applyFont="1" applyFill="1" applyBorder="1" applyAlignment="1">
      <alignment horizontal="center"/>
    </xf>
    <xf numFmtId="0" fontId="10" fillId="0" borderId="46" xfId="50" applyFont="1" applyFill="1" applyBorder="1" applyAlignment="1">
      <alignment horizontal="right"/>
      <protection/>
    </xf>
    <xf numFmtId="177" fontId="10" fillId="0" borderId="19" xfId="65" applyNumberFormat="1" applyFont="1" applyFill="1" applyBorder="1" applyAlignment="1" applyProtection="1">
      <alignment horizontal="right"/>
      <protection locked="0"/>
    </xf>
    <xf numFmtId="177" fontId="10" fillId="0" borderId="47" xfId="65" applyFont="1" applyFill="1" applyBorder="1" applyAlignment="1">
      <alignment horizontal="center"/>
    </xf>
    <xf numFmtId="176" fontId="10" fillId="0" borderId="47" xfId="48" applyFont="1" applyFill="1" applyBorder="1" applyAlignment="1" applyProtection="1">
      <alignment/>
      <protection locked="0"/>
    </xf>
    <xf numFmtId="177" fontId="10" fillId="0" borderId="17" xfId="65" applyFont="1" applyFill="1" applyBorder="1" applyAlignment="1">
      <alignment/>
    </xf>
    <xf numFmtId="176" fontId="10" fillId="0" borderId="17" xfId="48" applyFont="1" applyFill="1" applyBorder="1" applyAlignment="1" applyProtection="1">
      <alignment/>
      <protection locked="0"/>
    </xf>
    <xf numFmtId="177" fontId="10" fillId="0" borderId="18" xfId="65" applyFont="1" applyFill="1" applyBorder="1" applyAlignment="1">
      <alignment/>
    </xf>
    <xf numFmtId="0" fontId="9" fillId="0" borderId="24" xfId="50" applyFont="1" applyFill="1" applyBorder="1">
      <alignment/>
      <protection/>
    </xf>
    <xf numFmtId="0" fontId="9" fillId="0" borderId="0" xfId="50" applyFont="1" applyFill="1" applyBorder="1" applyAlignment="1">
      <alignment horizontal="center"/>
      <protection/>
    </xf>
    <xf numFmtId="177" fontId="9" fillId="0" borderId="0" xfId="65" applyFont="1" applyFill="1" applyBorder="1" applyAlignment="1">
      <alignment/>
    </xf>
    <xf numFmtId="176" fontId="9" fillId="0" borderId="0" xfId="48" applyFont="1" applyFill="1" applyBorder="1" applyAlignment="1">
      <alignment/>
    </xf>
    <xf numFmtId="0" fontId="0" fillId="0" borderId="48" xfId="50" applyFill="1" applyBorder="1">
      <alignment/>
      <protection/>
    </xf>
    <xf numFmtId="0" fontId="1" fillId="0" borderId="24" xfId="50" applyFont="1" applyFill="1" applyBorder="1" applyAlignment="1">
      <alignment horizontal="left"/>
      <protection/>
    </xf>
    <xf numFmtId="0" fontId="0" fillId="0" borderId="24" xfId="50" applyFill="1" applyBorder="1">
      <alignment/>
      <protection/>
    </xf>
    <xf numFmtId="177" fontId="0" fillId="0" borderId="0" xfId="65" applyFont="1" applyFill="1" applyBorder="1" applyAlignment="1">
      <alignment/>
    </xf>
    <xf numFmtId="176" fontId="11" fillId="0" borderId="0" xfId="50" applyNumberFormat="1" applyFont="1" applyFill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48" xfId="50" applyFont="1" applyFill="1" applyBorder="1">
      <alignment/>
      <protection/>
    </xf>
    <xf numFmtId="0" fontId="0" fillId="0" borderId="23" xfId="50" applyFill="1" applyBorder="1">
      <alignment/>
      <protection/>
    </xf>
    <xf numFmtId="176" fontId="0" fillId="0" borderId="19" xfId="50" applyNumberFormat="1" applyFill="1" applyBorder="1">
      <alignment/>
      <protection/>
    </xf>
    <xf numFmtId="176" fontId="11" fillId="0" borderId="19" xfId="50" applyNumberFormat="1" applyFont="1" applyFill="1" applyBorder="1">
      <alignment/>
      <protection/>
    </xf>
    <xf numFmtId="0" fontId="0" fillId="0" borderId="22" xfId="50" applyFill="1" applyBorder="1">
      <alignment/>
      <protection/>
    </xf>
    <xf numFmtId="177" fontId="0" fillId="0" borderId="0" xfId="65" applyFont="1" applyFill="1" applyAlignment="1">
      <alignment/>
    </xf>
    <xf numFmtId="43" fontId="0" fillId="0" borderId="0" xfId="50" applyNumberFormat="1" applyFill="1">
      <alignment/>
      <protection/>
    </xf>
    <xf numFmtId="176" fontId="10" fillId="0" borderId="0" xfId="50" applyNumberFormat="1" applyFont="1" applyFill="1">
      <alignment/>
      <protection/>
    </xf>
    <xf numFmtId="4" fontId="0" fillId="0" borderId="0" xfId="50" applyNumberFormat="1" applyFill="1">
      <alignment/>
      <protection/>
    </xf>
    <xf numFmtId="43" fontId="0" fillId="0" borderId="0" xfId="50" applyNumberFormat="1" applyFont="1" applyFill="1" applyBorder="1">
      <alignment/>
      <protection/>
    </xf>
    <xf numFmtId="177" fontId="11" fillId="0" borderId="0" xfId="65" applyFont="1" applyFill="1" applyAlignment="1">
      <alignment/>
    </xf>
    <xf numFmtId="176" fontId="11" fillId="0" borderId="0" xfId="50" applyNumberFormat="1" applyFont="1" applyFill="1">
      <alignment/>
      <protection/>
    </xf>
    <xf numFmtId="4" fontId="1" fillId="0" borderId="0" xfId="50" applyNumberFormat="1" applyFont="1" applyFill="1">
      <alignment/>
      <protection/>
    </xf>
    <xf numFmtId="0" fontId="11" fillId="0" borderId="0" xfId="50" applyFont="1" applyFill="1">
      <alignment/>
      <protection/>
    </xf>
    <xf numFmtId="176" fontId="0" fillId="0" borderId="0" xfId="50" applyNumberFormat="1" applyFill="1">
      <alignment/>
      <protection/>
    </xf>
    <xf numFmtId="176" fontId="11" fillId="0" borderId="0" xfId="48" applyFont="1" applyFill="1" applyAlignment="1">
      <alignment/>
    </xf>
    <xf numFmtId="177" fontId="0" fillId="0" borderId="0" xfId="50" applyNumberFormat="1" applyFill="1">
      <alignment/>
      <protection/>
    </xf>
    <xf numFmtId="4" fontId="4" fillId="0" borderId="19" xfId="0" applyNumberFormat="1" applyFont="1" applyBorder="1" applyAlignment="1">
      <alignment/>
    </xf>
    <xf numFmtId="10" fontId="4" fillId="0" borderId="19" xfId="0" applyNumberFormat="1" applyFont="1" applyBorder="1" applyAlignment="1">
      <alignment horizontal="center"/>
    </xf>
    <xf numFmtId="0" fontId="33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33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93" fontId="39" fillId="0" borderId="0" xfId="0" applyNumberFormat="1" applyFont="1" applyBorder="1" applyAlignment="1">
      <alignment/>
    </xf>
    <xf numFmtId="193" fontId="3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10" fontId="11" fillId="0" borderId="49" xfId="65" applyNumberFormat="1" applyFont="1" applyFill="1" applyBorder="1" applyAlignment="1">
      <alignment horizontal="right"/>
    </xf>
    <xf numFmtId="177" fontId="11" fillId="0" borderId="50" xfId="65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36" fillId="0" borderId="17" xfId="0" applyNumberFormat="1" applyFont="1" applyFill="1" applyBorder="1" applyAlignment="1">
      <alignment horizontal="right"/>
    </xf>
    <xf numFmtId="193" fontId="4" fillId="0" borderId="17" xfId="0" applyNumberFormat="1" applyFont="1" applyFill="1" applyBorder="1" applyAlignment="1">
      <alignment/>
    </xf>
    <xf numFmtId="0" fontId="33" fillId="0" borderId="19" xfId="0" applyFont="1" applyFill="1" applyBorder="1" applyAlignment="1">
      <alignment horizontal="right" wrapText="1"/>
    </xf>
    <xf numFmtId="10" fontId="4" fillId="0" borderId="17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33" fillId="0" borderId="51" xfId="0" applyFont="1" applyFill="1" applyBorder="1" applyAlignment="1">
      <alignment horizontal="right" wrapText="1"/>
    </xf>
    <xf numFmtId="4" fontId="36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177" fontId="4" fillId="0" borderId="17" xfId="65" applyFont="1" applyBorder="1" applyAlignment="1">
      <alignment/>
    </xf>
    <xf numFmtId="177" fontId="4" fillId="0" borderId="17" xfId="65" applyFont="1" applyFill="1" applyBorder="1" applyAlignment="1">
      <alignment/>
    </xf>
    <xf numFmtId="10" fontId="4" fillId="0" borderId="0" xfId="53" applyNumberFormat="1" applyFont="1" applyAlignment="1">
      <alignment/>
    </xf>
    <xf numFmtId="0" fontId="5" fillId="0" borderId="32" xfId="50" applyFont="1" applyFill="1" applyBorder="1" applyAlignment="1">
      <alignment horizontal="center"/>
      <protection/>
    </xf>
    <xf numFmtId="9" fontId="10" fillId="0" borderId="42" xfId="53" applyFont="1" applyFill="1" applyBorder="1" applyAlignment="1">
      <alignment horizontal="center"/>
    </xf>
    <xf numFmtId="177" fontId="9" fillId="0" borderId="0" xfId="65" applyFont="1" applyFill="1" applyBorder="1" applyAlignment="1">
      <alignment horizontal="center"/>
    </xf>
    <xf numFmtId="20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13" fillId="34" borderId="42" xfId="0" applyFont="1" applyFill="1" applyBorder="1" applyAlignment="1">
      <alignment/>
    </xf>
    <xf numFmtId="10" fontId="4" fillId="0" borderId="0" xfId="53" applyNumberFormat="1" applyFont="1" applyFill="1" applyAlignment="1">
      <alignment/>
    </xf>
    <xf numFmtId="0" fontId="4" fillId="34" borderId="52" xfId="0" applyFont="1" applyFill="1" applyBorder="1" applyAlignment="1">
      <alignment horizontal="center"/>
    </xf>
    <xf numFmtId="193" fontId="12" fillId="34" borderId="53" xfId="34" applyNumberFormat="1" applyFont="1" applyFill="1" applyBorder="1" applyAlignment="1">
      <alignment/>
    </xf>
    <xf numFmtId="0" fontId="12" fillId="34" borderId="54" xfId="34" applyFont="1" applyFill="1" applyBorder="1" applyAlignment="1">
      <alignment horizontal="center" vertical="center"/>
    </xf>
    <xf numFmtId="193" fontId="12" fillId="34" borderId="55" xfId="34" applyNumberFormat="1" applyFont="1" applyFill="1" applyBorder="1" applyAlignment="1">
      <alignment/>
    </xf>
    <xf numFmtId="0" fontId="12" fillId="21" borderId="54" xfId="34" applyFont="1" applyBorder="1" applyAlignment="1">
      <alignment horizontal="center"/>
    </xf>
    <xf numFmtId="193" fontId="12" fillId="21" borderId="55" xfId="34" applyNumberFormat="1" applyFont="1" applyBorder="1" applyAlignment="1">
      <alignment/>
    </xf>
    <xf numFmtId="0" fontId="4" fillId="34" borderId="54" xfId="0" applyFont="1" applyFill="1" applyBorder="1" applyAlignment="1">
      <alignment horizontal="center"/>
    </xf>
    <xf numFmtId="0" fontId="12" fillId="21" borderId="52" xfId="34" applyFont="1" applyBorder="1" applyAlignment="1">
      <alignment horizontal="center"/>
    </xf>
    <xf numFmtId="193" fontId="12" fillId="21" borderId="52" xfId="34" applyNumberFormat="1" applyFont="1" applyBorder="1" applyAlignment="1">
      <alignment/>
    </xf>
    <xf numFmtId="0" fontId="13" fillId="21" borderId="52" xfId="34" applyFont="1" applyBorder="1" applyAlignment="1">
      <alignment wrapText="1"/>
    </xf>
    <xf numFmtId="177" fontId="12" fillId="21" borderId="52" xfId="65" applyFont="1" applyFill="1" applyBorder="1" applyAlignment="1">
      <alignment/>
    </xf>
    <xf numFmtId="10" fontId="12" fillId="21" borderId="52" xfId="34" applyNumberFormat="1" applyFont="1" applyBorder="1" applyAlignment="1">
      <alignment horizontal="center"/>
    </xf>
    <xf numFmtId="4" fontId="12" fillId="21" borderId="52" xfId="34" applyNumberFormat="1" applyFont="1" applyBorder="1" applyAlignment="1">
      <alignment/>
    </xf>
    <xf numFmtId="193" fontId="12" fillId="21" borderId="54" xfId="34" applyNumberFormat="1" applyFont="1" applyBorder="1" applyAlignment="1">
      <alignment/>
    </xf>
    <xf numFmtId="0" fontId="13" fillId="21" borderId="54" xfId="34" applyFont="1" applyBorder="1" applyAlignment="1">
      <alignment wrapText="1"/>
    </xf>
    <xf numFmtId="177" fontId="12" fillId="21" borderId="54" xfId="65" applyFont="1" applyFill="1" applyBorder="1" applyAlignment="1">
      <alignment/>
    </xf>
    <xf numFmtId="10" fontId="12" fillId="21" borderId="54" xfId="34" applyNumberFormat="1" applyFont="1" applyBorder="1" applyAlignment="1">
      <alignment horizontal="center"/>
    </xf>
    <xf numFmtId="4" fontId="12" fillId="21" borderId="54" xfId="34" applyNumberFormat="1" applyFont="1" applyBorder="1" applyAlignment="1">
      <alignment/>
    </xf>
    <xf numFmtId="0" fontId="12" fillId="21" borderId="56" xfId="34" applyFont="1" applyBorder="1" applyAlignment="1">
      <alignment horizontal="center"/>
    </xf>
    <xf numFmtId="193" fontId="12" fillId="21" borderId="56" xfId="34" applyNumberFormat="1" applyFont="1" applyBorder="1" applyAlignment="1">
      <alignment/>
    </xf>
    <xf numFmtId="177" fontId="12" fillId="21" borderId="56" xfId="65" applyFont="1" applyFill="1" applyBorder="1" applyAlignment="1">
      <alignment/>
    </xf>
    <xf numFmtId="10" fontId="12" fillId="21" borderId="56" xfId="34" applyNumberFormat="1" applyFont="1" applyBorder="1" applyAlignment="1">
      <alignment horizontal="center"/>
    </xf>
    <xf numFmtId="4" fontId="12" fillId="21" borderId="56" xfId="34" applyNumberFormat="1" applyFont="1" applyBorder="1" applyAlignment="1">
      <alignment/>
    </xf>
    <xf numFmtId="0" fontId="13" fillId="21" borderId="54" xfId="34" applyFont="1" applyBorder="1" applyAlignment="1">
      <alignment/>
    </xf>
    <xf numFmtId="0" fontId="4" fillId="34" borderId="57" xfId="0" applyFont="1" applyFill="1" applyBorder="1" applyAlignment="1">
      <alignment/>
    </xf>
    <xf numFmtId="0" fontId="13" fillId="34" borderId="57" xfId="0" applyFont="1" applyFill="1" applyBorder="1" applyAlignment="1">
      <alignment/>
    </xf>
    <xf numFmtId="177" fontId="12" fillId="34" borderId="52" xfId="65" applyFont="1" applyFill="1" applyBorder="1" applyAlignment="1">
      <alignment/>
    </xf>
    <xf numFmtId="10" fontId="12" fillId="34" borderId="52" xfId="34" applyNumberFormat="1" applyFont="1" applyFill="1" applyBorder="1" applyAlignment="1">
      <alignment horizontal="center"/>
    </xf>
    <xf numFmtId="4" fontId="12" fillId="34" borderId="52" xfId="34" applyNumberFormat="1" applyFont="1" applyFill="1" applyBorder="1" applyAlignment="1">
      <alignment/>
    </xf>
    <xf numFmtId="0" fontId="12" fillId="34" borderId="54" xfId="34" applyFont="1" applyFill="1" applyBorder="1" applyAlignment="1">
      <alignment horizontal="center"/>
    </xf>
    <xf numFmtId="193" fontId="12" fillId="34" borderId="54" xfId="34" applyNumberFormat="1" applyFont="1" applyFill="1" applyBorder="1" applyAlignment="1">
      <alignment/>
    </xf>
    <xf numFmtId="0" fontId="13" fillId="34" borderId="54" xfId="34" applyFont="1" applyFill="1" applyBorder="1" applyAlignment="1">
      <alignment wrapText="1"/>
    </xf>
    <xf numFmtId="177" fontId="12" fillId="34" borderId="54" xfId="65" applyFont="1" applyFill="1" applyBorder="1" applyAlignment="1">
      <alignment/>
    </xf>
    <xf numFmtId="10" fontId="12" fillId="34" borderId="54" xfId="34" applyNumberFormat="1" applyFont="1" applyFill="1" applyBorder="1" applyAlignment="1">
      <alignment horizontal="center"/>
    </xf>
    <xf numFmtId="4" fontId="12" fillId="34" borderId="54" xfId="34" applyNumberFormat="1" applyFont="1" applyFill="1" applyBorder="1" applyAlignment="1">
      <alignment/>
    </xf>
    <xf numFmtId="10" fontId="12" fillId="34" borderId="58" xfId="34" applyNumberFormat="1" applyFont="1" applyFill="1" applyBorder="1" applyAlignment="1">
      <alignment horizontal="center"/>
    </xf>
    <xf numFmtId="4" fontId="12" fillId="34" borderId="58" xfId="34" applyNumberFormat="1" applyFont="1" applyFill="1" applyBorder="1" applyAlignment="1">
      <alignment/>
    </xf>
    <xf numFmtId="177" fontId="12" fillId="34" borderId="59" xfId="65" applyFont="1" applyFill="1" applyBorder="1" applyAlignment="1">
      <alignment/>
    </xf>
    <xf numFmtId="177" fontId="12" fillId="21" borderId="59" xfId="65" applyFont="1" applyFill="1" applyBorder="1" applyAlignment="1">
      <alignment/>
    </xf>
    <xf numFmtId="177" fontId="12" fillId="34" borderId="60" xfId="65" applyFont="1" applyFill="1" applyBorder="1" applyAlignment="1">
      <alignment/>
    </xf>
    <xf numFmtId="10" fontId="12" fillId="34" borderId="54" xfId="34" applyNumberFormat="1" applyFont="1" applyFill="1" applyBorder="1" applyAlignment="1">
      <alignment horizontal="center" vertical="center"/>
    </xf>
    <xf numFmtId="0" fontId="12" fillId="34" borderId="0" xfId="34" applyFont="1" applyFill="1" applyBorder="1" applyAlignment="1">
      <alignment horizontal="center"/>
    </xf>
    <xf numFmtId="193" fontId="12" fillId="34" borderId="0" xfId="34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177" fontId="12" fillId="34" borderId="0" xfId="65" applyFont="1" applyFill="1" applyBorder="1" applyAlignment="1">
      <alignment/>
    </xf>
    <xf numFmtId="10" fontId="12" fillId="34" borderId="0" xfId="34" applyNumberFormat="1" applyFont="1" applyFill="1" applyBorder="1" applyAlignment="1">
      <alignment horizontal="center"/>
    </xf>
    <xf numFmtId="4" fontId="12" fillId="34" borderId="0" xfId="34" applyNumberFormat="1" applyFont="1" applyFill="1" applyBorder="1" applyAlignment="1">
      <alignment/>
    </xf>
    <xf numFmtId="0" fontId="12" fillId="21" borderId="61" xfId="34" applyFont="1" applyBorder="1" applyAlignment="1">
      <alignment horizontal="center"/>
    </xf>
    <xf numFmtId="193" fontId="12" fillId="21" borderId="61" xfId="34" applyNumberFormat="1" applyFont="1" applyBorder="1" applyAlignment="1">
      <alignment/>
    </xf>
    <xf numFmtId="0" fontId="13" fillId="21" borderId="61" xfId="34" applyFont="1" applyBorder="1" applyAlignment="1">
      <alignment/>
    </xf>
    <xf numFmtId="177" fontId="12" fillId="21" borderId="61" xfId="65" applyFont="1" applyFill="1" applyBorder="1" applyAlignment="1">
      <alignment/>
    </xf>
    <xf numFmtId="10" fontId="12" fillId="21" borderId="61" xfId="34" applyNumberFormat="1" applyFont="1" applyBorder="1" applyAlignment="1">
      <alignment horizontal="center"/>
    </xf>
    <xf numFmtId="4" fontId="12" fillId="21" borderId="61" xfId="34" applyNumberFormat="1" applyFont="1" applyBorder="1" applyAlignment="1">
      <alignment/>
    </xf>
    <xf numFmtId="0" fontId="12" fillId="34" borderId="61" xfId="34" applyFont="1" applyFill="1" applyBorder="1" applyAlignment="1">
      <alignment horizontal="center"/>
    </xf>
    <xf numFmtId="193" fontId="12" fillId="34" borderId="61" xfId="34" applyNumberFormat="1" applyFont="1" applyFill="1" applyBorder="1" applyAlignment="1">
      <alignment/>
    </xf>
    <xf numFmtId="0" fontId="13" fillId="34" borderId="61" xfId="34" applyFont="1" applyFill="1" applyBorder="1" applyAlignment="1">
      <alignment wrapText="1"/>
    </xf>
    <xf numFmtId="177" fontId="12" fillId="34" borderId="61" xfId="65" applyFont="1" applyFill="1" applyBorder="1" applyAlignment="1">
      <alignment/>
    </xf>
    <xf numFmtId="10" fontId="12" fillId="34" borderId="61" xfId="34" applyNumberFormat="1" applyFont="1" applyFill="1" applyBorder="1" applyAlignment="1">
      <alignment horizontal="center"/>
    </xf>
    <xf numFmtId="4" fontId="12" fillId="34" borderId="61" xfId="34" applyNumberFormat="1" applyFont="1" applyFill="1" applyBorder="1" applyAlignment="1">
      <alignment/>
    </xf>
    <xf numFmtId="0" fontId="12" fillId="21" borderId="62" xfId="34" applyFont="1" applyBorder="1" applyAlignment="1">
      <alignment horizontal="center"/>
    </xf>
    <xf numFmtId="193" fontId="12" fillId="21" borderId="62" xfId="34" applyNumberFormat="1" applyFont="1" applyBorder="1" applyAlignment="1">
      <alignment/>
    </xf>
    <xf numFmtId="0" fontId="13" fillId="21" borderId="62" xfId="34" applyFont="1" applyBorder="1" applyAlignment="1">
      <alignment wrapText="1"/>
    </xf>
    <xf numFmtId="177" fontId="12" fillId="21" borderId="62" xfId="65" applyFont="1" applyFill="1" applyBorder="1" applyAlignment="1">
      <alignment/>
    </xf>
    <xf numFmtId="10" fontId="12" fillId="21" borderId="62" xfId="34" applyNumberFormat="1" applyFont="1" applyBorder="1" applyAlignment="1">
      <alignment horizontal="center"/>
    </xf>
    <xf numFmtId="4" fontId="12" fillId="21" borderId="62" xfId="34" applyNumberFormat="1" applyFont="1" applyBorder="1" applyAlignment="1">
      <alignment/>
    </xf>
    <xf numFmtId="0" fontId="13" fillId="21" borderId="61" xfId="34" applyFont="1" applyBorder="1" applyAlignment="1">
      <alignment wrapText="1"/>
    </xf>
    <xf numFmtId="0" fontId="4" fillId="34" borderId="40" xfId="0" applyFont="1" applyFill="1" applyBorder="1" applyAlignment="1">
      <alignment/>
    </xf>
    <xf numFmtId="0" fontId="13" fillId="21" borderId="52" xfId="34" applyFont="1" applyBorder="1" applyAlignment="1">
      <alignment/>
    </xf>
    <xf numFmtId="0" fontId="13" fillId="34" borderId="54" xfId="34" applyFont="1" applyFill="1" applyBorder="1" applyAlignment="1">
      <alignment/>
    </xf>
    <xf numFmtId="0" fontId="12" fillId="21" borderId="54" xfId="34" applyFont="1" applyBorder="1" applyAlignment="1">
      <alignment horizontal="center" vertical="center"/>
    </xf>
    <xf numFmtId="10" fontId="12" fillId="21" borderId="54" xfId="34" applyNumberFormat="1" applyFont="1" applyBorder="1" applyAlignment="1">
      <alignment horizontal="center" vertical="center"/>
    </xf>
    <xf numFmtId="4" fontId="12" fillId="21" borderId="54" xfId="34" applyNumberFormat="1" applyFont="1" applyBorder="1" applyAlignment="1">
      <alignment vertical="center"/>
    </xf>
    <xf numFmtId="0" fontId="12" fillId="21" borderId="61" xfId="34" applyFont="1" applyBorder="1" applyAlignment="1">
      <alignment horizontal="center" vertical="center"/>
    </xf>
    <xf numFmtId="10" fontId="12" fillId="21" borderId="61" xfId="34" applyNumberFormat="1" applyFont="1" applyBorder="1" applyAlignment="1">
      <alignment horizontal="center" vertical="center"/>
    </xf>
    <xf numFmtId="4" fontId="12" fillId="21" borderId="61" xfId="34" applyNumberFormat="1" applyFont="1" applyBorder="1" applyAlignment="1">
      <alignment vertical="center"/>
    </xf>
    <xf numFmtId="0" fontId="12" fillId="21" borderId="56" xfId="34" applyFont="1" applyBorder="1" applyAlignment="1">
      <alignment horizontal="center" vertical="center"/>
    </xf>
    <xf numFmtId="10" fontId="12" fillId="21" borderId="56" xfId="34" applyNumberFormat="1" applyFont="1" applyBorder="1" applyAlignment="1">
      <alignment horizontal="center" vertical="center"/>
    </xf>
    <xf numFmtId="4" fontId="12" fillId="21" borderId="56" xfId="34" applyNumberFormat="1" applyFont="1" applyBorder="1" applyAlignment="1">
      <alignment vertical="center"/>
    </xf>
    <xf numFmtId="0" fontId="13" fillId="21" borderId="61" xfId="34" applyFont="1" applyBorder="1" applyAlignment="1">
      <alignment horizontal="left" vertical="center"/>
    </xf>
    <xf numFmtId="0" fontId="13" fillId="21" borderId="56" xfId="34" applyFont="1" applyBorder="1" applyAlignment="1">
      <alignment/>
    </xf>
    <xf numFmtId="0" fontId="13" fillId="21" borderId="54" xfId="34" applyFont="1" applyBorder="1" applyAlignment="1">
      <alignment vertical="center" wrapText="1"/>
    </xf>
    <xf numFmtId="177" fontId="12" fillId="21" borderId="54" xfId="65" applyFont="1" applyFill="1" applyBorder="1" applyAlignment="1">
      <alignment vertical="center"/>
    </xf>
    <xf numFmtId="177" fontId="12" fillId="34" borderId="54" xfId="65" applyFont="1" applyFill="1" applyBorder="1" applyAlignment="1">
      <alignment vertical="center"/>
    </xf>
    <xf numFmtId="4" fontId="12" fillId="34" borderId="54" xfId="34" applyNumberFormat="1" applyFont="1" applyFill="1" applyBorder="1" applyAlignment="1">
      <alignment vertical="center"/>
    </xf>
    <xf numFmtId="0" fontId="4" fillId="34" borderId="55" xfId="0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13" fillId="34" borderId="42" xfId="0" applyFont="1" applyFill="1" applyBorder="1" applyAlignment="1">
      <alignment/>
    </xf>
    <xf numFmtId="177" fontId="12" fillId="34" borderId="59" xfId="65" applyFont="1" applyFill="1" applyBorder="1" applyAlignment="1">
      <alignment vertical="center"/>
    </xf>
    <xf numFmtId="10" fontId="12" fillId="21" borderId="52" xfId="34" applyNumberFormat="1" applyFont="1" applyBorder="1" applyAlignment="1">
      <alignment horizontal="center" vertical="center"/>
    </xf>
    <xf numFmtId="4" fontId="12" fillId="21" borderId="52" xfId="34" applyNumberFormat="1" applyFont="1" applyBorder="1" applyAlignment="1">
      <alignment vertical="center"/>
    </xf>
    <xf numFmtId="177" fontId="12" fillId="21" borderId="61" xfId="65" applyFont="1" applyFill="1" applyBorder="1" applyAlignment="1">
      <alignment vertical="center"/>
    </xf>
    <xf numFmtId="177" fontId="12" fillId="21" borderId="52" xfId="65" applyFont="1" applyFill="1" applyBorder="1" applyAlignment="1">
      <alignment vertical="center"/>
    </xf>
    <xf numFmtId="0" fontId="12" fillId="21" borderId="52" xfId="34" applyFont="1" applyBorder="1" applyAlignment="1">
      <alignment horizontal="center" vertical="center"/>
    </xf>
    <xf numFmtId="4" fontId="12" fillId="34" borderId="40" xfId="0" applyNumberFormat="1" applyFont="1" applyFill="1" applyBorder="1" applyAlignment="1">
      <alignment/>
    </xf>
    <xf numFmtId="0" fontId="13" fillId="34" borderId="52" xfId="34" applyFont="1" applyFill="1" applyBorder="1" applyAlignment="1">
      <alignment/>
    </xf>
    <xf numFmtId="0" fontId="13" fillId="21" borderId="52" xfId="34" applyFont="1" applyBorder="1" applyAlignment="1">
      <alignment horizontal="left" wrapText="1"/>
    </xf>
    <xf numFmtId="0" fontId="13" fillId="22" borderId="63" xfId="35" applyFont="1" applyBorder="1" applyAlignment="1">
      <alignment/>
    </xf>
    <xf numFmtId="0" fontId="13" fillId="22" borderId="64" xfId="35" applyFont="1" applyBorder="1" applyAlignment="1">
      <alignment/>
    </xf>
    <xf numFmtId="193" fontId="13" fillId="22" borderId="64" xfId="35" applyNumberFormat="1" applyFont="1" applyBorder="1" applyAlignment="1">
      <alignment/>
    </xf>
    <xf numFmtId="0" fontId="13" fillId="22" borderId="64" xfId="35" applyFont="1" applyBorder="1" applyAlignment="1">
      <alignment horizontal="left" wrapText="1"/>
    </xf>
    <xf numFmtId="177" fontId="13" fillId="22" borderId="64" xfId="65" applyFont="1" applyFill="1" applyBorder="1" applyAlignment="1">
      <alignment/>
    </xf>
    <xf numFmtId="10" fontId="13" fillId="22" borderId="64" xfId="35" applyNumberFormat="1" applyFont="1" applyBorder="1" applyAlignment="1">
      <alignment horizontal="center"/>
    </xf>
    <xf numFmtId="4" fontId="13" fillId="22" borderId="64" xfId="35" applyNumberFormat="1" applyFont="1" applyBorder="1" applyAlignment="1">
      <alignment/>
    </xf>
    <xf numFmtId="4" fontId="13" fillId="22" borderId="65" xfId="35" applyNumberFormat="1" applyFont="1" applyBorder="1" applyAlignment="1">
      <alignment/>
    </xf>
    <xf numFmtId="0" fontId="12" fillId="21" borderId="66" xfId="34" applyFont="1" applyBorder="1" applyAlignment="1">
      <alignment/>
    </xf>
    <xf numFmtId="4" fontId="12" fillId="21" borderId="67" xfId="34" applyNumberFormat="1" applyFont="1" applyBorder="1" applyAlignment="1">
      <alignment/>
    </xf>
    <xf numFmtId="0" fontId="13" fillId="22" borderId="64" xfId="35" applyFont="1" applyBorder="1" applyAlignment="1">
      <alignment horizontal="center"/>
    </xf>
    <xf numFmtId="177" fontId="13" fillId="22" borderId="64" xfId="65" applyFont="1" applyFill="1" applyBorder="1" applyAlignment="1">
      <alignment vertical="center"/>
    </xf>
    <xf numFmtId="10" fontId="13" fillId="22" borderId="64" xfId="35" applyNumberFormat="1" applyFont="1" applyBorder="1" applyAlignment="1">
      <alignment horizontal="center" vertical="center"/>
    </xf>
    <xf numFmtId="4" fontId="13" fillId="22" borderId="64" xfId="35" applyNumberFormat="1" applyFont="1" applyBorder="1" applyAlignment="1">
      <alignment vertical="center"/>
    </xf>
    <xf numFmtId="4" fontId="13" fillId="22" borderId="65" xfId="35" applyNumberFormat="1" applyFont="1" applyBorder="1" applyAlignment="1">
      <alignment vertical="center"/>
    </xf>
    <xf numFmtId="4" fontId="12" fillId="21" borderId="67" xfId="34" applyNumberFormat="1" applyFont="1" applyBorder="1" applyAlignment="1">
      <alignment vertical="center"/>
    </xf>
    <xf numFmtId="0" fontId="12" fillId="21" borderId="68" xfId="34" applyFont="1" applyBorder="1" applyAlignment="1">
      <alignment/>
    </xf>
    <xf numFmtId="4" fontId="12" fillId="21" borderId="69" xfId="34" applyNumberFormat="1" applyFont="1" applyBorder="1" applyAlignment="1">
      <alignment vertical="center"/>
    </xf>
    <xf numFmtId="0" fontId="13" fillId="22" borderId="64" xfId="35" applyFont="1" applyBorder="1" applyAlignment="1">
      <alignment horizontal="left" vertical="center"/>
    </xf>
    <xf numFmtId="0" fontId="12" fillId="21" borderId="70" xfId="34" applyFont="1" applyBorder="1" applyAlignment="1">
      <alignment/>
    </xf>
    <xf numFmtId="4" fontId="12" fillId="21" borderId="71" xfId="34" applyNumberFormat="1" applyFont="1" applyBorder="1" applyAlignment="1">
      <alignment vertical="center"/>
    </xf>
    <xf numFmtId="0" fontId="12" fillId="21" borderId="72" xfId="34" applyFont="1" applyBorder="1" applyAlignment="1">
      <alignment/>
    </xf>
    <xf numFmtId="4" fontId="12" fillId="21" borderId="73" xfId="34" applyNumberFormat="1" applyFont="1" applyBorder="1" applyAlignment="1">
      <alignment vertical="center"/>
    </xf>
    <xf numFmtId="4" fontId="12" fillId="34" borderId="69" xfId="34" applyNumberFormat="1" applyFont="1" applyFill="1" applyBorder="1" applyAlignment="1">
      <alignment vertical="center"/>
    </xf>
    <xf numFmtId="0" fontId="41" fillId="22" borderId="64" xfId="35" applyFont="1" applyBorder="1" applyAlignment="1">
      <alignment/>
    </xf>
    <xf numFmtId="4" fontId="12" fillId="21" borderId="69" xfId="34" applyNumberFormat="1" applyFont="1" applyBorder="1" applyAlignment="1">
      <alignment/>
    </xf>
    <xf numFmtId="4" fontId="12" fillId="34" borderId="69" xfId="34" applyNumberFormat="1" applyFont="1" applyFill="1" applyBorder="1" applyAlignment="1">
      <alignment/>
    </xf>
    <xf numFmtId="0" fontId="13" fillId="22" borderId="74" xfId="35" applyFont="1" applyBorder="1" applyAlignment="1">
      <alignment/>
    </xf>
    <xf numFmtId="0" fontId="12" fillId="21" borderId="75" xfId="34" applyFont="1" applyBorder="1" applyAlignment="1">
      <alignment/>
    </xf>
    <xf numFmtId="4" fontId="12" fillId="34" borderId="76" xfId="34" applyNumberFormat="1" applyFont="1" applyFill="1" applyBorder="1" applyAlignment="1">
      <alignment/>
    </xf>
    <xf numFmtId="0" fontId="12" fillId="21" borderId="24" xfId="34" applyFont="1" applyBorder="1" applyAlignment="1">
      <alignment/>
    </xf>
    <xf numFmtId="4" fontId="12" fillId="34" borderId="48" xfId="34" applyNumberFormat="1" applyFont="1" applyFill="1" applyBorder="1" applyAlignment="1">
      <alignment/>
    </xf>
    <xf numFmtId="0" fontId="13" fillId="34" borderId="40" xfId="0" applyFont="1" applyFill="1" applyBorder="1" applyAlignment="1">
      <alignment/>
    </xf>
    <xf numFmtId="0" fontId="13" fillId="22" borderId="64" xfId="35" applyFont="1" applyBorder="1" applyAlignment="1">
      <alignment wrapText="1"/>
    </xf>
    <xf numFmtId="4" fontId="12" fillId="34" borderId="67" xfId="34" applyNumberFormat="1" applyFont="1" applyFill="1" applyBorder="1" applyAlignment="1">
      <alignment/>
    </xf>
    <xf numFmtId="4" fontId="12" fillId="34" borderId="71" xfId="34" applyNumberFormat="1" applyFont="1" applyFill="1" applyBorder="1" applyAlignment="1">
      <alignment/>
    </xf>
    <xf numFmtId="4" fontId="12" fillId="21" borderId="71" xfId="34" applyNumberFormat="1" applyFont="1" applyBorder="1" applyAlignment="1">
      <alignment/>
    </xf>
    <xf numFmtId="0" fontId="12" fillId="21" borderId="77" xfId="34" applyFont="1" applyBorder="1" applyAlignment="1">
      <alignment/>
    </xf>
    <xf numFmtId="4" fontId="12" fillId="21" borderId="78" xfId="34" applyNumberFormat="1" applyFont="1" applyBorder="1" applyAlignment="1">
      <alignment/>
    </xf>
    <xf numFmtId="4" fontId="12" fillId="21" borderId="73" xfId="34" applyNumberFormat="1" applyFont="1" applyBorder="1" applyAlignment="1">
      <alignment/>
    </xf>
    <xf numFmtId="0" fontId="13" fillId="0" borderId="79" xfId="34" applyFont="1" applyFill="1" applyBorder="1" applyAlignment="1">
      <alignment/>
    </xf>
    <xf numFmtId="0" fontId="13" fillId="0" borderId="80" xfId="34" applyFont="1" applyFill="1" applyBorder="1" applyAlignment="1">
      <alignment/>
    </xf>
    <xf numFmtId="193" fontId="13" fillId="0" borderId="80" xfId="34" applyNumberFormat="1" applyFont="1" applyFill="1" applyBorder="1" applyAlignment="1">
      <alignment/>
    </xf>
    <xf numFmtId="0" fontId="13" fillId="0" borderId="80" xfId="34" applyFont="1" applyFill="1" applyBorder="1" applyAlignment="1">
      <alignment horizontal="right" wrapText="1"/>
    </xf>
    <xf numFmtId="177" fontId="13" fillId="0" borderId="80" xfId="65" applyFont="1" applyFill="1" applyBorder="1" applyAlignment="1">
      <alignment/>
    </xf>
    <xf numFmtId="10" fontId="13" fillId="0" borderId="80" xfId="34" applyNumberFormat="1" applyFont="1" applyFill="1" applyBorder="1" applyAlignment="1">
      <alignment horizontal="center"/>
    </xf>
    <xf numFmtId="4" fontId="13" fillId="0" borderId="80" xfId="34" applyNumberFormat="1" applyFont="1" applyFill="1" applyBorder="1" applyAlignment="1">
      <alignment horizontal="right"/>
    </xf>
    <xf numFmtId="4" fontId="13" fillId="0" borderId="81" xfId="34" applyNumberFormat="1" applyFont="1" applyFill="1" applyBorder="1" applyAlignment="1">
      <alignment/>
    </xf>
    <xf numFmtId="0" fontId="13" fillId="21" borderId="56" xfId="34" applyFont="1" applyBorder="1" applyAlignment="1">
      <alignment wrapText="1"/>
    </xf>
    <xf numFmtId="193" fontId="33" fillId="0" borderId="15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4" fontId="33" fillId="0" borderId="82" xfId="0" applyNumberFormat="1" applyFont="1" applyFill="1" applyBorder="1" applyAlignment="1">
      <alignment horizontal="center"/>
    </xf>
    <xf numFmtId="2" fontId="10" fillId="0" borderId="42" xfId="53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177" fontId="0" fillId="0" borderId="0" xfId="65" applyFont="1" applyFill="1" applyBorder="1" applyAlignment="1">
      <alignment horizontal="center"/>
    </xf>
    <xf numFmtId="0" fontId="0" fillId="0" borderId="0" xfId="50" applyFill="1" applyBorder="1" applyAlignment="1">
      <alignment horizontal="center"/>
      <protection/>
    </xf>
    <xf numFmtId="2" fontId="6" fillId="0" borderId="25" xfId="51" applyNumberFormat="1" applyFont="1" applyFill="1" applyBorder="1" applyAlignment="1">
      <alignment horizontal="center"/>
      <protection/>
    </xf>
    <xf numFmtId="2" fontId="6" fillId="0" borderId="21" xfId="51" applyNumberFormat="1" applyFont="1" applyFill="1" applyBorder="1" applyAlignment="1">
      <alignment horizontal="center"/>
      <protection/>
    </xf>
    <xf numFmtId="2" fontId="6" fillId="0" borderId="26" xfId="51" applyNumberFormat="1" applyFont="1" applyFill="1" applyBorder="1" applyAlignment="1">
      <alignment horizontal="center"/>
      <protection/>
    </xf>
    <xf numFmtId="177" fontId="9" fillId="0" borderId="0" xfId="65" applyFont="1" applyFill="1" applyBorder="1" applyAlignment="1">
      <alignment horizontal="center"/>
    </xf>
    <xf numFmtId="0" fontId="7" fillId="0" borderId="0" xfId="50" applyFont="1" applyFill="1" applyBorder="1" applyAlignment="1">
      <alignment horizontal="center"/>
      <protection/>
    </xf>
    <xf numFmtId="0" fontId="7" fillId="0" borderId="48" xfId="50" applyFont="1" applyFill="1" applyBorder="1" applyAlignment="1">
      <alignment horizontal="center"/>
      <protection/>
    </xf>
    <xf numFmtId="2" fontId="10" fillId="0" borderId="83" xfId="51" applyNumberFormat="1" applyFont="1" applyFill="1" applyBorder="1" applyAlignment="1" applyProtection="1">
      <alignment horizontal="center"/>
      <protection locked="0"/>
    </xf>
    <xf numFmtId="2" fontId="10" fillId="0" borderId="84" xfId="5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61" fillId="0" borderId="0" xfId="65" applyNumberFormat="1" applyFont="1" applyBorder="1" applyAlignment="1">
      <alignment horizontal="right" vertical="center" wrapText="1"/>
    </xf>
    <xf numFmtId="2" fontId="0" fillId="0" borderId="0" xfId="50" applyNumberFormat="1" applyFont="1" applyBorder="1">
      <alignment/>
      <protection/>
    </xf>
    <xf numFmtId="2" fontId="4" fillId="0" borderId="0" xfId="50" applyNumberFormat="1" applyFont="1" applyFill="1" applyBorder="1">
      <alignment/>
      <protection/>
    </xf>
    <xf numFmtId="2" fontId="0" fillId="0" borderId="0" xfId="50" applyNumberFormat="1" applyBorder="1">
      <alignment/>
      <protection/>
    </xf>
    <xf numFmtId="2" fontId="0" fillId="0" borderId="0" xfId="50" applyNumberFormat="1" applyFill="1" applyBorder="1">
      <alignment/>
      <protection/>
    </xf>
    <xf numFmtId="2" fontId="4" fillId="0" borderId="0" xfId="65" applyNumberFormat="1" applyFont="1" applyFill="1" applyBorder="1" applyAlignment="1">
      <alignment/>
    </xf>
    <xf numFmtId="2" fontId="4" fillId="0" borderId="0" xfId="50" applyNumberFormat="1" applyFont="1" applyBorder="1">
      <alignment/>
      <protection/>
    </xf>
    <xf numFmtId="2" fontId="4" fillId="0" borderId="0" xfId="0" applyNumberFormat="1" applyFont="1" applyBorder="1" applyAlignment="1">
      <alignment/>
    </xf>
    <xf numFmtId="207" fontId="4" fillId="0" borderId="0" xfId="0" applyNumberFormat="1" applyFont="1" applyBorder="1" applyAlignment="1">
      <alignment/>
    </xf>
    <xf numFmtId="193" fontId="38" fillId="0" borderId="0" xfId="0" applyNumberFormat="1" applyFont="1" applyFill="1" applyBorder="1" applyAlignment="1">
      <alignment/>
    </xf>
    <xf numFmtId="10" fontId="33" fillId="0" borderId="0" xfId="0" applyNumberFormat="1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_Plan1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8.00390625" style="1" customWidth="1"/>
    <col min="2" max="2" width="13.140625" style="1" customWidth="1"/>
    <col min="3" max="3" width="9.140625" style="2" hidden="1" customWidth="1"/>
    <col min="4" max="4" width="56.421875" style="1" customWidth="1"/>
    <col min="5" max="5" width="10.421875" style="3" customWidth="1"/>
    <col min="6" max="6" width="6.7109375" style="4" customWidth="1"/>
    <col min="7" max="7" width="9.57421875" style="1" bestFit="1" customWidth="1"/>
    <col min="8" max="8" width="11.8515625" style="5" customWidth="1"/>
    <col min="9" max="9" width="14.00390625" style="2" customWidth="1"/>
    <col min="10" max="10" width="9.140625" style="1" customWidth="1"/>
    <col min="11" max="11" width="10.57421875" style="1" bestFit="1" customWidth="1"/>
    <col min="12" max="12" width="10.00390625" style="1" bestFit="1" customWidth="1"/>
    <col min="13" max="13" width="9.8515625" style="1" bestFit="1" customWidth="1"/>
    <col min="14" max="16384" width="9.140625" style="1" customWidth="1"/>
  </cols>
  <sheetData>
    <row r="1" spans="1:7" ht="21">
      <c r="A1" s="21"/>
      <c r="B1" s="21"/>
      <c r="C1" s="164"/>
      <c r="D1" s="165"/>
      <c r="E1" s="5"/>
      <c r="F1" s="22"/>
      <c r="G1" s="21"/>
    </row>
    <row r="2" spans="1:7" ht="15.75">
      <c r="A2" s="21"/>
      <c r="B2" s="21"/>
      <c r="C2" s="37"/>
      <c r="D2" s="38"/>
      <c r="E2" s="5"/>
      <c r="F2" s="22"/>
      <c r="G2" s="21"/>
    </row>
    <row r="3" spans="1:7" ht="12.75">
      <c r="A3" s="21"/>
      <c r="B3" s="21"/>
      <c r="C3" s="29"/>
      <c r="D3" s="29"/>
      <c r="E3" s="5"/>
      <c r="F3" s="22"/>
      <c r="G3" s="21"/>
    </row>
    <row r="4" spans="1:7" ht="12.75">
      <c r="A4" s="21"/>
      <c r="B4" s="21"/>
      <c r="C4" s="29"/>
      <c r="D4" s="29"/>
      <c r="E4" s="5"/>
      <c r="F4" s="22"/>
      <c r="G4" s="21"/>
    </row>
    <row r="5" spans="1:7" ht="12.75">
      <c r="A5" s="21"/>
      <c r="B5" s="21"/>
      <c r="C5" s="29"/>
      <c r="D5" s="29"/>
      <c r="E5" s="10"/>
      <c r="F5" s="35"/>
      <c r="G5" s="23"/>
    </row>
    <row r="6" spans="1:8" ht="12.75">
      <c r="A6" s="21" t="s">
        <v>226</v>
      </c>
      <c r="B6" s="345" t="s">
        <v>228</v>
      </c>
      <c r="C6" s="345"/>
      <c r="D6" s="345"/>
      <c r="E6" s="10"/>
      <c r="F6" s="35"/>
      <c r="G6" s="23"/>
      <c r="H6" s="9"/>
    </row>
    <row r="7" spans="1:8" ht="15" customHeight="1">
      <c r="A7" s="21" t="s">
        <v>227</v>
      </c>
      <c r="B7" s="23" t="s">
        <v>192</v>
      </c>
      <c r="C7" s="29"/>
      <c r="D7" s="29"/>
      <c r="E7" s="10"/>
      <c r="F7" s="35"/>
      <c r="G7" s="23"/>
      <c r="H7" s="9"/>
    </row>
    <row r="8" spans="4:8" ht="13.5" thickBot="1">
      <c r="D8" s="6"/>
      <c r="E8" s="7"/>
      <c r="F8" s="8"/>
      <c r="G8" s="6"/>
      <c r="H8" s="43" t="s">
        <v>52</v>
      </c>
    </row>
    <row r="9" spans="1:8" ht="16.5" thickBot="1">
      <c r="A9" s="342" t="s">
        <v>35</v>
      </c>
      <c r="B9" s="343"/>
      <c r="C9" s="343"/>
      <c r="D9" s="343"/>
      <c r="E9" s="343"/>
      <c r="F9" s="343"/>
      <c r="G9" s="343"/>
      <c r="H9" s="344"/>
    </row>
    <row r="10" spans="1:8" ht="13.5" thickBot="1">
      <c r="A10" s="6"/>
      <c r="C10" s="11"/>
      <c r="D10" s="6"/>
      <c r="E10" s="7"/>
      <c r="F10" s="8"/>
      <c r="G10" s="41"/>
      <c r="H10" s="42"/>
    </row>
    <row r="11" spans="1:11" ht="12.75">
      <c r="A11" s="12" t="s">
        <v>1</v>
      </c>
      <c r="B11" s="13" t="s">
        <v>12</v>
      </c>
      <c r="C11" s="31" t="s">
        <v>14</v>
      </c>
      <c r="D11" s="14" t="s">
        <v>2</v>
      </c>
      <c r="E11" s="15" t="s">
        <v>7</v>
      </c>
      <c r="F11" s="16" t="s">
        <v>8</v>
      </c>
      <c r="G11" s="39" t="s">
        <v>16</v>
      </c>
      <c r="H11" s="40" t="s">
        <v>9</v>
      </c>
      <c r="I11" s="44"/>
      <c r="K11" s="21"/>
    </row>
    <row r="12" spans="1:12" ht="13.5" thickBot="1">
      <c r="A12" s="17"/>
      <c r="B12" s="30" t="s">
        <v>13</v>
      </c>
      <c r="C12" s="338" t="s">
        <v>13</v>
      </c>
      <c r="D12" s="18"/>
      <c r="E12" s="19" t="s">
        <v>0</v>
      </c>
      <c r="F12" s="20" t="s">
        <v>0</v>
      </c>
      <c r="G12" s="339" t="s">
        <v>3</v>
      </c>
      <c r="H12" s="340" t="s">
        <v>3</v>
      </c>
      <c r="K12" s="356"/>
      <c r="L12" s="167"/>
    </row>
    <row r="13" spans="1:11" ht="15.75" thickBot="1">
      <c r="A13" s="289" t="s">
        <v>4</v>
      </c>
      <c r="B13" s="290"/>
      <c r="C13" s="291"/>
      <c r="D13" s="290" t="s">
        <v>36</v>
      </c>
      <c r="E13" s="295" t="s">
        <v>0</v>
      </c>
      <c r="F13" s="294" t="s">
        <v>0</v>
      </c>
      <c r="G13" s="295" t="s">
        <v>0</v>
      </c>
      <c r="H13" s="296" t="s">
        <v>0</v>
      </c>
      <c r="K13" s="21"/>
    </row>
    <row r="14" spans="1:12" ht="15.75" thickTop="1">
      <c r="A14" s="297" t="s">
        <v>6</v>
      </c>
      <c r="B14" s="200" t="s">
        <v>38</v>
      </c>
      <c r="C14" s="201">
        <v>226.2</v>
      </c>
      <c r="D14" s="202" t="s">
        <v>43</v>
      </c>
      <c r="E14" s="203">
        <v>1</v>
      </c>
      <c r="F14" s="204" t="s">
        <v>10</v>
      </c>
      <c r="G14" s="205"/>
      <c r="H14" s="298">
        <f>SUM(E14*G14)</f>
        <v>0</v>
      </c>
      <c r="I14" s="184"/>
      <c r="J14" s="47"/>
      <c r="K14" s="357"/>
      <c r="L14" s="189"/>
    </row>
    <row r="15" spans="1:12" ht="13.5" thickBot="1">
      <c r="A15" s="24"/>
      <c r="B15" s="25"/>
      <c r="C15" s="26"/>
      <c r="D15" s="36" t="s">
        <v>15</v>
      </c>
      <c r="E15" s="182"/>
      <c r="F15" s="32"/>
      <c r="G15" s="34"/>
      <c r="H15" s="33">
        <f>H14</f>
        <v>0</v>
      </c>
      <c r="I15" s="184"/>
      <c r="J15" s="47"/>
      <c r="K15" s="358"/>
      <c r="L15" s="189"/>
    </row>
    <row r="16" spans="1:12" ht="15.75" thickBot="1">
      <c r="A16" s="289" t="s">
        <v>5</v>
      </c>
      <c r="B16" s="290"/>
      <c r="C16" s="291"/>
      <c r="D16" s="290" t="s">
        <v>56</v>
      </c>
      <c r="E16" s="293" t="s">
        <v>0</v>
      </c>
      <c r="F16" s="294" t="s">
        <v>0</v>
      </c>
      <c r="G16" s="295" t="s">
        <v>0</v>
      </c>
      <c r="H16" s="296" t="s">
        <v>0</v>
      </c>
      <c r="I16" s="184"/>
      <c r="K16" s="358"/>
      <c r="L16" s="189"/>
    </row>
    <row r="17" spans="1:12" ht="15.75" thickTop="1">
      <c r="A17" s="297" t="s">
        <v>95</v>
      </c>
      <c r="B17" s="200">
        <v>97647</v>
      </c>
      <c r="C17" s="201">
        <v>226.2</v>
      </c>
      <c r="D17" s="202" t="s">
        <v>57</v>
      </c>
      <c r="E17" s="203">
        <v>306.65</v>
      </c>
      <c r="F17" s="204" t="s">
        <v>10</v>
      </c>
      <c r="G17" s="205"/>
      <c r="H17" s="298">
        <f aca="true" t="shared" si="0" ref="H17:H28">SUM(E17*G17)</f>
        <v>0</v>
      </c>
      <c r="I17" s="184"/>
      <c r="J17" s="47"/>
      <c r="K17" s="357"/>
      <c r="L17" s="189"/>
    </row>
    <row r="18" spans="1:12" ht="15" customHeight="1">
      <c r="A18" s="305" t="s">
        <v>96</v>
      </c>
      <c r="B18" s="197">
        <v>97650</v>
      </c>
      <c r="C18" s="206"/>
      <c r="D18" s="207" t="s">
        <v>58</v>
      </c>
      <c r="E18" s="208">
        <v>47.5</v>
      </c>
      <c r="F18" s="209" t="s">
        <v>10</v>
      </c>
      <c r="G18" s="210"/>
      <c r="H18" s="314">
        <f t="shared" si="0"/>
        <v>0</v>
      </c>
      <c r="I18" s="184"/>
      <c r="J18" s="47"/>
      <c r="K18" s="359"/>
      <c r="L18" s="189"/>
    </row>
    <row r="19" spans="1:12" ht="15">
      <c r="A19" s="305" t="s">
        <v>97</v>
      </c>
      <c r="B19" s="197">
        <v>97655</v>
      </c>
      <c r="C19" s="206"/>
      <c r="D19" s="207" t="s">
        <v>59</v>
      </c>
      <c r="E19" s="208">
        <v>12.95</v>
      </c>
      <c r="F19" s="209" t="s">
        <v>10</v>
      </c>
      <c r="G19" s="210"/>
      <c r="H19" s="314">
        <f t="shared" si="0"/>
        <v>0</v>
      </c>
      <c r="I19" s="184"/>
      <c r="J19" s="47"/>
      <c r="K19" s="359"/>
      <c r="L19" s="189"/>
    </row>
    <row r="20" spans="1:12" ht="15">
      <c r="A20" s="308" t="s">
        <v>98</v>
      </c>
      <c r="B20" s="240"/>
      <c r="C20" s="241"/>
      <c r="D20" s="258" t="s">
        <v>60</v>
      </c>
      <c r="E20" s="243"/>
      <c r="F20" s="244"/>
      <c r="G20" s="245"/>
      <c r="H20" s="325"/>
      <c r="I20" s="184"/>
      <c r="J20" s="47"/>
      <c r="K20" s="357"/>
      <c r="L20" s="189"/>
    </row>
    <row r="21" spans="1:12" ht="15">
      <c r="A21" s="305" t="s">
        <v>99</v>
      </c>
      <c r="B21" s="197">
        <v>92539</v>
      </c>
      <c r="C21" s="206"/>
      <c r="D21" s="207" t="s">
        <v>61</v>
      </c>
      <c r="E21" s="259">
        <v>58.61</v>
      </c>
      <c r="F21" s="209" t="s">
        <v>10</v>
      </c>
      <c r="G21" s="210"/>
      <c r="H21" s="314">
        <f t="shared" si="0"/>
        <v>0</v>
      </c>
      <c r="I21" s="184"/>
      <c r="J21" s="47"/>
      <c r="K21" s="357"/>
      <c r="L21" s="189"/>
    </row>
    <row r="22" spans="1:12" ht="15">
      <c r="A22" s="310" t="s">
        <v>100</v>
      </c>
      <c r="B22" s="211">
        <v>84093</v>
      </c>
      <c r="C22" s="212"/>
      <c r="D22" s="337" t="s">
        <v>63</v>
      </c>
      <c r="E22" s="213">
        <v>100.25</v>
      </c>
      <c r="F22" s="214" t="s">
        <v>10</v>
      </c>
      <c r="G22" s="215"/>
      <c r="H22" s="328">
        <f t="shared" si="0"/>
        <v>0</v>
      </c>
      <c r="I22" s="184"/>
      <c r="J22" s="47"/>
      <c r="K22" s="357"/>
      <c r="L22" s="189"/>
    </row>
    <row r="23" spans="1:12" ht="15">
      <c r="A23" s="305" t="s">
        <v>101</v>
      </c>
      <c r="B23" s="197">
        <v>96486</v>
      </c>
      <c r="C23" s="206"/>
      <c r="D23" s="207" t="s">
        <v>62</v>
      </c>
      <c r="E23" s="208">
        <v>47.5</v>
      </c>
      <c r="F23" s="209" t="s">
        <v>10</v>
      </c>
      <c r="G23" s="210"/>
      <c r="H23" s="314">
        <f t="shared" si="0"/>
        <v>0</v>
      </c>
      <c r="I23" s="184"/>
      <c r="J23" s="47"/>
      <c r="K23" s="357"/>
      <c r="L23" s="189"/>
    </row>
    <row r="24" spans="1:12" ht="15">
      <c r="A24" s="308" t="s">
        <v>102</v>
      </c>
      <c r="B24" s="240"/>
      <c r="C24" s="241"/>
      <c r="D24" s="258" t="s">
        <v>64</v>
      </c>
      <c r="E24" s="243"/>
      <c r="F24" s="244"/>
      <c r="G24" s="245"/>
      <c r="H24" s="325"/>
      <c r="I24" s="184"/>
      <c r="J24" s="47"/>
      <c r="K24" s="357"/>
      <c r="L24" s="189"/>
    </row>
    <row r="25" spans="1:13" ht="15">
      <c r="A25" s="305" t="s">
        <v>103</v>
      </c>
      <c r="B25" s="197">
        <v>92580</v>
      </c>
      <c r="C25" s="206"/>
      <c r="D25" s="216" t="s">
        <v>65</v>
      </c>
      <c r="E25" s="259">
        <v>18.19</v>
      </c>
      <c r="F25" s="209" t="s">
        <v>10</v>
      </c>
      <c r="G25" s="210"/>
      <c r="H25" s="314">
        <f t="shared" si="0"/>
        <v>0</v>
      </c>
      <c r="I25" s="184"/>
      <c r="J25" s="47"/>
      <c r="K25" s="357"/>
      <c r="L25" s="190"/>
      <c r="M25" s="49"/>
    </row>
    <row r="26" spans="1:12" ht="15">
      <c r="A26" s="305" t="s">
        <v>104</v>
      </c>
      <c r="B26" s="197">
        <v>96486</v>
      </c>
      <c r="C26" s="206"/>
      <c r="D26" s="207" t="s">
        <v>62</v>
      </c>
      <c r="E26" s="208">
        <v>15</v>
      </c>
      <c r="F26" s="209" t="s">
        <v>10</v>
      </c>
      <c r="G26" s="210"/>
      <c r="H26" s="314">
        <f t="shared" si="0"/>
        <v>0</v>
      </c>
      <c r="I26" s="184"/>
      <c r="J26" s="47"/>
      <c r="K26" s="357"/>
      <c r="L26" s="189"/>
    </row>
    <row r="27" spans="1:12" ht="15">
      <c r="A27" s="305" t="s">
        <v>105</v>
      </c>
      <c r="B27" s="197">
        <v>94227</v>
      </c>
      <c r="C27" s="206"/>
      <c r="D27" s="216" t="s">
        <v>66</v>
      </c>
      <c r="E27" s="208">
        <v>8.35</v>
      </c>
      <c r="F27" s="209" t="s">
        <v>39</v>
      </c>
      <c r="G27" s="210"/>
      <c r="H27" s="314">
        <f t="shared" si="0"/>
        <v>0</v>
      </c>
      <c r="I27" s="184"/>
      <c r="J27" s="47"/>
      <c r="K27" s="357"/>
      <c r="L27" s="189"/>
    </row>
    <row r="28" spans="1:12" ht="15">
      <c r="A28" s="305" t="s">
        <v>106</v>
      </c>
      <c r="B28" s="197">
        <v>94207</v>
      </c>
      <c r="C28" s="206"/>
      <c r="D28" s="207" t="s">
        <v>67</v>
      </c>
      <c r="E28" s="208">
        <v>312.65</v>
      </c>
      <c r="F28" s="209" t="s">
        <v>11</v>
      </c>
      <c r="G28" s="210"/>
      <c r="H28" s="314">
        <f t="shared" si="0"/>
        <v>0</v>
      </c>
      <c r="I28" s="184"/>
      <c r="J28" s="47"/>
      <c r="K28" s="357"/>
      <c r="L28" s="189"/>
    </row>
    <row r="29" spans="1:12" ht="15.75" thickBot="1">
      <c r="A29" s="329"/>
      <c r="B29" s="330"/>
      <c r="C29" s="331"/>
      <c r="D29" s="332" t="s">
        <v>15</v>
      </c>
      <c r="E29" s="333"/>
      <c r="F29" s="334"/>
      <c r="G29" s="335"/>
      <c r="H29" s="336">
        <f>SUM(H17:H28)</f>
        <v>0</v>
      </c>
      <c r="I29" s="184"/>
      <c r="J29" s="47"/>
      <c r="K29" s="358"/>
      <c r="L29" s="189"/>
    </row>
    <row r="30" spans="1:12" ht="15.75" thickBot="1">
      <c r="A30" s="289" t="s">
        <v>37</v>
      </c>
      <c r="B30" s="290"/>
      <c r="C30" s="291"/>
      <c r="D30" s="290" t="s">
        <v>68</v>
      </c>
      <c r="E30" s="293" t="s">
        <v>0</v>
      </c>
      <c r="F30" s="294" t="s">
        <v>0</v>
      </c>
      <c r="G30" s="295" t="s">
        <v>0</v>
      </c>
      <c r="H30" s="296" t="s">
        <v>0</v>
      </c>
      <c r="I30" s="184"/>
      <c r="K30" s="358"/>
      <c r="L30" s="189"/>
    </row>
    <row r="31" spans="1:12" ht="15.75" thickTop="1">
      <c r="A31" s="326" t="s">
        <v>107</v>
      </c>
      <c r="B31" s="252"/>
      <c r="C31" s="253">
        <v>226.2</v>
      </c>
      <c r="D31" s="254" t="s">
        <v>69</v>
      </c>
      <c r="E31" s="255"/>
      <c r="F31" s="256"/>
      <c r="G31" s="257"/>
      <c r="H31" s="327"/>
      <c r="I31" s="184"/>
      <c r="J31" s="47"/>
      <c r="K31" s="357"/>
      <c r="L31" s="189"/>
    </row>
    <row r="32" spans="1:12" ht="15">
      <c r="A32" s="305" t="s">
        <v>72</v>
      </c>
      <c r="B32" s="197">
        <v>96616</v>
      </c>
      <c r="C32" s="206"/>
      <c r="D32" s="216" t="s">
        <v>111</v>
      </c>
      <c r="E32" s="208">
        <v>0.54</v>
      </c>
      <c r="F32" s="209" t="s">
        <v>11</v>
      </c>
      <c r="G32" s="210"/>
      <c r="H32" s="314">
        <f aca="true" t="shared" si="1" ref="H32:H37">SUM(E32*G32)</f>
        <v>0</v>
      </c>
      <c r="I32" s="184"/>
      <c r="J32" s="47"/>
      <c r="K32" s="357"/>
      <c r="L32" s="189"/>
    </row>
    <row r="33" spans="1:12" ht="15">
      <c r="A33" s="305" t="s">
        <v>130</v>
      </c>
      <c r="B33" s="197">
        <v>96547</v>
      </c>
      <c r="C33" s="206"/>
      <c r="D33" s="216" t="s">
        <v>113</v>
      </c>
      <c r="E33" s="208">
        <v>40</v>
      </c>
      <c r="F33" s="209" t="s">
        <v>112</v>
      </c>
      <c r="G33" s="210"/>
      <c r="H33" s="314">
        <f t="shared" si="1"/>
        <v>0</v>
      </c>
      <c r="I33" s="184"/>
      <c r="J33" s="47"/>
      <c r="K33" s="357"/>
      <c r="L33" s="189"/>
    </row>
    <row r="34" spans="1:12" ht="15">
      <c r="A34" s="305" t="s">
        <v>76</v>
      </c>
      <c r="B34" s="197">
        <v>89294</v>
      </c>
      <c r="C34" s="206"/>
      <c r="D34" s="207" t="s">
        <v>70</v>
      </c>
      <c r="E34" s="208">
        <v>22.21</v>
      </c>
      <c r="F34" s="209" t="s">
        <v>10</v>
      </c>
      <c r="G34" s="210"/>
      <c r="H34" s="314">
        <f t="shared" si="1"/>
        <v>0</v>
      </c>
      <c r="I34" s="184"/>
      <c r="J34" s="47"/>
      <c r="K34" s="359"/>
      <c r="L34" s="189"/>
    </row>
    <row r="35" spans="1:12" ht="15">
      <c r="A35" s="305" t="s">
        <v>131</v>
      </c>
      <c r="B35" s="197">
        <v>87879</v>
      </c>
      <c r="C35" s="206"/>
      <c r="D35" s="207" t="s">
        <v>71</v>
      </c>
      <c r="E35" s="208">
        <v>44.42</v>
      </c>
      <c r="F35" s="209" t="s">
        <v>10</v>
      </c>
      <c r="G35" s="210"/>
      <c r="H35" s="314">
        <f t="shared" si="1"/>
        <v>0</v>
      </c>
      <c r="I35" s="184"/>
      <c r="J35" s="47"/>
      <c r="K35" s="360"/>
      <c r="L35" s="189"/>
    </row>
    <row r="36" spans="1:12" ht="15">
      <c r="A36" s="305" t="s">
        <v>132</v>
      </c>
      <c r="B36" s="197">
        <v>87777</v>
      </c>
      <c r="C36" s="206"/>
      <c r="D36" s="216" t="s">
        <v>73</v>
      </c>
      <c r="E36" s="208">
        <v>44.42</v>
      </c>
      <c r="F36" s="209" t="s">
        <v>10</v>
      </c>
      <c r="G36" s="210"/>
      <c r="H36" s="314">
        <f t="shared" si="1"/>
        <v>0</v>
      </c>
      <c r="I36" s="184"/>
      <c r="J36" s="47"/>
      <c r="K36" s="359"/>
      <c r="L36" s="189"/>
    </row>
    <row r="37" spans="1:12" ht="15">
      <c r="A37" s="305" t="s">
        <v>209</v>
      </c>
      <c r="B37" s="197">
        <v>87243</v>
      </c>
      <c r="C37" s="206"/>
      <c r="D37" s="216" t="s">
        <v>75</v>
      </c>
      <c r="E37" s="208">
        <v>14.55</v>
      </c>
      <c r="F37" s="209" t="s">
        <v>10</v>
      </c>
      <c r="G37" s="210"/>
      <c r="H37" s="314">
        <f t="shared" si="1"/>
        <v>0</v>
      </c>
      <c r="I37" s="184"/>
      <c r="J37" s="47"/>
      <c r="K37" s="359"/>
      <c r="L37" s="189"/>
    </row>
    <row r="38" spans="1:12" ht="13.5" thickBot="1">
      <c r="A38" s="24"/>
      <c r="B38" s="171"/>
      <c r="C38" s="173"/>
      <c r="D38" s="174" t="s">
        <v>15</v>
      </c>
      <c r="E38" s="183"/>
      <c r="F38" s="175"/>
      <c r="G38" s="172"/>
      <c r="H38" s="33">
        <f>SUM(H31:H37)</f>
        <v>0</v>
      </c>
      <c r="I38" s="184"/>
      <c r="J38" s="47"/>
      <c r="K38" s="358"/>
      <c r="L38" s="189"/>
    </row>
    <row r="39" spans="1:12" ht="15.75" thickBot="1">
      <c r="A39" s="289" t="s">
        <v>44</v>
      </c>
      <c r="B39" s="290"/>
      <c r="C39" s="291"/>
      <c r="D39" s="322" t="s">
        <v>77</v>
      </c>
      <c r="E39" s="293" t="s">
        <v>0</v>
      </c>
      <c r="F39" s="294" t="s">
        <v>0</v>
      </c>
      <c r="G39" s="295" t="s">
        <v>0</v>
      </c>
      <c r="H39" s="296" t="s">
        <v>0</v>
      </c>
      <c r="I39" s="184"/>
      <c r="J39" s="47"/>
      <c r="K39" s="358"/>
      <c r="L39" s="189"/>
    </row>
    <row r="40" spans="1:12" ht="15.75" thickTop="1">
      <c r="A40" s="297" t="s">
        <v>108</v>
      </c>
      <c r="B40" s="217">
        <v>97628</v>
      </c>
      <c r="C40" s="217"/>
      <c r="D40" s="218" t="s">
        <v>240</v>
      </c>
      <c r="E40" s="219">
        <v>0.48</v>
      </c>
      <c r="F40" s="220" t="s">
        <v>11</v>
      </c>
      <c r="G40" s="221"/>
      <c r="H40" s="323">
        <f>SUM(E40*G40)</f>
        <v>0</v>
      </c>
      <c r="I40" s="192"/>
      <c r="J40" s="47"/>
      <c r="K40" s="361"/>
      <c r="L40" s="190"/>
    </row>
    <row r="41" spans="1:12" ht="15">
      <c r="A41" s="305" t="s">
        <v>109</v>
      </c>
      <c r="B41" s="222" t="s">
        <v>80</v>
      </c>
      <c r="C41" s="223"/>
      <c r="D41" s="224" t="s">
        <v>78</v>
      </c>
      <c r="E41" s="225">
        <v>104.47</v>
      </c>
      <c r="F41" s="226" t="s">
        <v>10</v>
      </c>
      <c r="G41" s="227"/>
      <c r="H41" s="315">
        <f>SUM(E41*G41)</f>
        <v>0</v>
      </c>
      <c r="I41" s="184"/>
      <c r="J41" s="47"/>
      <c r="K41" s="361"/>
      <c r="L41" s="189"/>
    </row>
    <row r="42" spans="1:12" ht="15">
      <c r="A42" s="308" t="s">
        <v>230</v>
      </c>
      <c r="B42" s="246"/>
      <c r="C42" s="247"/>
      <c r="D42" s="248" t="s">
        <v>242</v>
      </c>
      <c r="E42" s="249"/>
      <c r="F42" s="250"/>
      <c r="G42" s="251"/>
      <c r="H42" s="324"/>
      <c r="I42" s="184"/>
      <c r="J42" s="47"/>
      <c r="K42" s="361"/>
      <c r="L42" s="189"/>
    </row>
    <row r="43" spans="1:12" ht="15">
      <c r="A43" s="305" t="s">
        <v>246</v>
      </c>
      <c r="B43" s="222">
        <v>92267</v>
      </c>
      <c r="C43" s="223"/>
      <c r="D43" s="224" t="s">
        <v>243</v>
      </c>
      <c r="E43" s="225">
        <v>3</v>
      </c>
      <c r="F43" s="226" t="s">
        <v>245</v>
      </c>
      <c r="G43" s="227"/>
      <c r="H43" s="315">
        <f aca="true" t="shared" si="2" ref="H43:H48">SUM(E43*G43)</f>
        <v>0</v>
      </c>
      <c r="I43" s="192"/>
      <c r="J43" s="47"/>
      <c r="K43" s="361"/>
      <c r="L43" s="190"/>
    </row>
    <row r="44" spans="1:12" ht="15">
      <c r="A44" s="305" t="s">
        <v>247</v>
      </c>
      <c r="B44" s="222" t="s">
        <v>290</v>
      </c>
      <c r="C44" s="196"/>
      <c r="D44" s="191" t="s">
        <v>316</v>
      </c>
      <c r="E44" s="230">
        <v>20.06</v>
      </c>
      <c r="F44" s="226" t="s">
        <v>112</v>
      </c>
      <c r="G44" s="227"/>
      <c r="H44" s="315">
        <f t="shared" si="2"/>
        <v>0</v>
      </c>
      <c r="I44" s="192"/>
      <c r="J44" s="47"/>
      <c r="K44" s="361"/>
      <c r="L44" s="190"/>
    </row>
    <row r="45" spans="1:12" ht="15">
      <c r="A45" s="305" t="s">
        <v>248</v>
      </c>
      <c r="B45" s="197">
        <v>96616</v>
      </c>
      <c r="C45" s="198"/>
      <c r="D45" s="191" t="s">
        <v>244</v>
      </c>
      <c r="E45" s="231">
        <v>0.41</v>
      </c>
      <c r="F45" s="209" t="s">
        <v>11</v>
      </c>
      <c r="G45" s="210"/>
      <c r="H45" s="314">
        <f t="shared" si="2"/>
        <v>0</v>
      </c>
      <c r="I45" s="184"/>
      <c r="J45" s="47"/>
      <c r="K45" s="357"/>
      <c r="L45" s="189"/>
    </row>
    <row r="46" spans="1:12" ht="15">
      <c r="A46" s="305" t="s">
        <v>231</v>
      </c>
      <c r="B46" s="197">
        <v>87250</v>
      </c>
      <c r="C46" s="206"/>
      <c r="D46" s="216" t="s">
        <v>79</v>
      </c>
      <c r="E46" s="208">
        <v>143.62</v>
      </c>
      <c r="F46" s="209" t="s">
        <v>10</v>
      </c>
      <c r="G46" s="210"/>
      <c r="H46" s="314">
        <f t="shared" si="2"/>
        <v>0</v>
      </c>
      <c r="I46" s="184"/>
      <c r="J46" s="47"/>
      <c r="K46" s="361"/>
      <c r="L46" s="189"/>
    </row>
    <row r="47" spans="1:12" ht="15">
      <c r="A47" s="308" t="s">
        <v>241</v>
      </c>
      <c r="B47" s="240"/>
      <c r="C47" s="241"/>
      <c r="D47" s="242" t="s">
        <v>297</v>
      </c>
      <c r="E47" s="243"/>
      <c r="F47" s="244"/>
      <c r="G47" s="245"/>
      <c r="H47" s="325"/>
      <c r="I47" s="184"/>
      <c r="J47" s="47"/>
      <c r="K47" s="361"/>
      <c r="L47" s="189"/>
    </row>
    <row r="48" spans="1:12" ht="15">
      <c r="A48" s="305" t="s">
        <v>293</v>
      </c>
      <c r="B48" s="197" t="s">
        <v>234</v>
      </c>
      <c r="C48" s="206"/>
      <c r="D48" s="321" t="s">
        <v>298</v>
      </c>
      <c r="E48" s="225">
        <v>18</v>
      </c>
      <c r="F48" s="209" t="s">
        <v>10</v>
      </c>
      <c r="G48" s="210"/>
      <c r="H48" s="314">
        <f t="shared" si="2"/>
        <v>0</v>
      </c>
      <c r="I48" s="184"/>
      <c r="J48" s="47"/>
      <c r="K48" s="361"/>
      <c r="L48" s="189"/>
    </row>
    <row r="49" spans="1:12" ht="15">
      <c r="A49" s="305" t="s">
        <v>294</v>
      </c>
      <c r="B49" s="197" t="s">
        <v>234</v>
      </c>
      <c r="C49" s="206"/>
      <c r="D49" s="216" t="s">
        <v>299</v>
      </c>
      <c r="E49" s="225">
        <v>18</v>
      </c>
      <c r="F49" s="209" t="s">
        <v>10</v>
      </c>
      <c r="G49" s="210"/>
      <c r="H49" s="314">
        <f>SUM(E49*G49)</f>
        <v>0</v>
      </c>
      <c r="I49" s="184"/>
      <c r="J49" s="47"/>
      <c r="K49" s="361"/>
      <c r="L49" s="189"/>
    </row>
    <row r="50" spans="1:12" ht="15">
      <c r="A50" s="305" t="s">
        <v>295</v>
      </c>
      <c r="B50" s="197" t="s">
        <v>300</v>
      </c>
      <c r="C50" s="206"/>
      <c r="D50" s="216" t="s">
        <v>292</v>
      </c>
      <c r="E50" s="225">
        <f>18*2</f>
        <v>36</v>
      </c>
      <c r="F50" s="209" t="s">
        <v>10</v>
      </c>
      <c r="G50" s="210"/>
      <c r="H50" s="314">
        <f>SUM(E50*G50)</f>
        <v>0</v>
      </c>
      <c r="I50" s="184"/>
      <c r="J50" s="47"/>
      <c r="K50" s="361"/>
      <c r="L50" s="189"/>
    </row>
    <row r="51" spans="1:12" ht="15">
      <c r="A51" s="305" t="s">
        <v>296</v>
      </c>
      <c r="B51" s="197" t="s">
        <v>301</v>
      </c>
      <c r="C51" s="206"/>
      <c r="D51" s="216" t="s">
        <v>302</v>
      </c>
      <c r="E51" s="225">
        <f>18*2</f>
        <v>36</v>
      </c>
      <c r="F51" s="209" t="s">
        <v>10</v>
      </c>
      <c r="G51" s="210"/>
      <c r="H51" s="314">
        <f>SUM(E51*G51)</f>
        <v>0</v>
      </c>
      <c r="I51" s="184"/>
      <c r="J51" s="47"/>
      <c r="K51" s="361"/>
      <c r="L51" s="189"/>
    </row>
    <row r="52" spans="1:12" ht="13.5" thickBot="1">
      <c r="A52" s="24"/>
      <c r="B52" s="176"/>
      <c r="C52" s="26"/>
      <c r="D52" s="36" t="s">
        <v>15</v>
      </c>
      <c r="E52" s="182"/>
      <c r="F52" s="32"/>
      <c r="G52" s="170"/>
      <c r="H52" s="33">
        <f>SUM(H40:H51)</f>
        <v>0</v>
      </c>
      <c r="I52" s="184"/>
      <c r="J52" s="47"/>
      <c r="K52" s="358"/>
      <c r="L52" s="189"/>
    </row>
    <row r="53" spans="1:12" ht="15.75" thickBot="1">
      <c r="A53" s="289" t="s">
        <v>45</v>
      </c>
      <c r="B53" s="290"/>
      <c r="C53" s="291"/>
      <c r="D53" s="316" t="s">
        <v>249</v>
      </c>
      <c r="E53" s="293" t="s">
        <v>0</v>
      </c>
      <c r="F53" s="294" t="s">
        <v>0</v>
      </c>
      <c r="G53" s="295" t="s">
        <v>0</v>
      </c>
      <c r="H53" s="296" t="s">
        <v>0</v>
      </c>
      <c r="I53" s="184"/>
      <c r="J53" s="47"/>
      <c r="K53" s="361"/>
      <c r="L53" s="189"/>
    </row>
    <row r="54" spans="1:12" ht="15.75" thickTop="1">
      <c r="A54" s="317" t="s">
        <v>40</v>
      </c>
      <c r="B54" s="193">
        <v>97628</v>
      </c>
      <c r="C54" s="194"/>
      <c r="D54" s="191" t="s">
        <v>250</v>
      </c>
      <c r="E54" s="232">
        <v>1.66</v>
      </c>
      <c r="F54" s="228" t="s">
        <v>11</v>
      </c>
      <c r="G54" s="229"/>
      <c r="H54" s="318">
        <f>SUM(E54*G54)</f>
        <v>0</v>
      </c>
      <c r="I54" s="192"/>
      <c r="J54" s="47"/>
      <c r="K54" s="361"/>
      <c r="L54" s="190"/>
    </row>
    <row r="55" spans="1:12" ht="15">
      <c r="A55" s="319" t="s">
        <v>41</v>
      </c>
      <c r="B55" s="234"/>
      <c r="C55" s="235"/>
      <c r="D55" s="236" t="s">
        <v>251</v>
      </c>
      <c r="E55" s="237"/>
      <c r="F55" s="238"/>
      <c r="G55" s="239"/>
      <c r="H55" s="320"/>
      <c r="I55" s="184"/>
      <c r="J55" s="47"/>
      <c r="K55" s="361"/>
      <c r="L55" s="189"/>
    </row>
    <row r="56" spans="1:12" ht="15">
      <c r="A56" s="305" t="s">
        <v>253</v>
      </c>
      <c r="B56" s="222">
        <v>92267</v>
      </c>
      <c r="C56" s="196">
        <v>226.2</v>
      </c>
      <c r="D56" s="191" t="s">
        <v>168</v>
      </c>
      <c r="E56" s="230">
        <v>13.85</v>
      </c>
      <c r="F56" s="226" t="s">
        <v>10</v>
      </c>
      <c r="G56" s="227"/>
      <c r="H56" s="315">
        <f>SUM(E56*G56)</f>
        <v>0</v>
      </c>
      <c r="I56" s="192"/>
      <c r="J56" s="47"/>
      <c r="K56" s="361"/>
      <c r="L56" s="190"/>
    </row>
    <row r="57" spans="1:12" ht="15">
      <c r="A57" s="305" t="s">
        <v>254</v>
      </c>
      <c r="B57" s="195">
        <v>95946</v>
      </c>
      <c r="C57" s="196"/>
      <c r="D57" s="191" t="s">
        <v>315</v>
      </c>
      <c r="E57" s="230">
        <v>125.76</v>
      </c>
      <c r="F57" s="233" t="s">
        <v>112</v>
      </c>
      <c r="G57" s="227"/>
      <c r="H57" s="315">
        <f>SUM(E57*G57)</f>
        <v>0</v>
      </c>
      <c r="I57" s="192"/>
      <c r="J57" s="47"/>
      <c r="K57" s="361"/>
      <c r="L57" s="190"/>
    </row>
    <row r="58" spans="1:12" ht="15">
      <c r="A58" s="305" t="s">
        <v>255</v>
      </c>
      <c r="B58" s="197">
        <v>96616</v>
      </c>
      <c r="C58" s="198"/>
      <c r="D58" s="191" t="s">
        <v>252</v>
      </c>
      <c r="E58" s="231">
        <v>2.25</v>
      </c>
      <c r="F58" s="226" t="s">
        <v>11</v>
      </c>
      <c r="G58" s="210"/>
      <c r="H58" s="314">
        <f>SUM(E58*G58)</f>
        <v>0</v>
      </c>
      <c r="I58" s="184"/>
      <c r="J58" s="47"/>
      <c r="K58" s="357"/>
      <c r="L58" s="189"/>
    </row>
    <row r="59" spans="1:12" ht="15">
      <c r="A59" s="305" t="s">
        <v>303</v>
      </c>
      <c r="B59" s="199">
        <v>99839</v>
      </c>
      <c r="C59" s="196"/>
      <c r="D59" s="191" t="s">
        <v>304</v>
      </c>
      <c r="E59" s="230">
        <v>2.8</v>
      </c>
      <c r="F59" s="226" t="s">
        <v>11</v>
      </c>
      <c r="G59" s="227"/>
      <c r="H59" s="315">
        <f>SUM(E59*G59)</f>
        <v>0</v>
      </c>
      <c r="I59" s="192"/>
      <c r="J59" s="47"/>
      <c r="K59" s="361"/>
      <c r="L59" s="190"/>
    </row>
    <row r="60" spans="1:12" ht="15">
      <c r="A60" s="305" t="s">
        <v>303</v>
      </c>
      <c r="B60" s="199">
        <v>99855</v>
      </c>
      <c r="C60" s="196"/>
      <c r="D60" s="191" t="s">
        <v>305</v>
      </c>
      <c r="E60" s="230">
        <v>24</v>
      </c>
      <c r="F60" s="226" t="s">
        <v>39</v>
      </c>
      <c r="G60" s="227"/>
      <c r="H60" s="315">
        <f>SUM(E60*G60)</f>
        <v>0</v>
      </c>
      <c r="I60" s="192"/>
      <c r="J60" s="47"/>
      <c r="K60" s="361"/>
      <c r="L60" s="190"/>
    </row>
    <row r="61" spans="1:11" ht="13.5" thickBot="1">
      <c r="A61" s="181"/>
      <c r="B61" s="160"/>
      <c r="C61" s="160"/>
      <c r="D61" s="36" t="s">
        <v>15</v>
      </c>
      <c r="E61" s="182"/>
      <c r="F61" s="32"/>
      <c r="G61" s="170"/>
      <c r="H61" s="33">
        <f>SUM(H54:H60)</f>
        <v>0</v>
      </c>
      <c r="I61" s="184"/>
      <c r="K61" s="21"/>
    </row>
    <row r="62" spans="1:12" ht="15.75" thickBot="1">
      <c r="A62" s="289" t="s">
        <v>46</v>
      </c>
      <c r="B62" s="290"/>
      <c r="C62" s="291"/>
      <c r="D62" s="290" t="s">
        <v>81</v>
      </c>
      <c r="E62" s="293" t="s">
        <v>0</v>
      </c>
      <c r="F62" s="294" t="s">
        <v>0</v>
      </c>
      <c r="G62" s="295" t="s">
        <v>0</v>
      </c>
      <c r="H62" s="296" t="s">
        <v>0</v>
      </c>
      <c r="I62" s="184"/>
      <c r="K62" s="358"/>
      <c r="L62" s="189"/>
    </row>
    <row r="63" spans="1:12" ht="15.75" thickTop="1">
      <c r="A63" s="297" t="s">
        <v>47</v>
      </c>
      <c r="B63" s="200">
        <v>97637</v>
      </c>
      <c r="C63" s="201"/>
      <c r="D63" s="260" t="s">
        <v>114</v>
      </c>
      <c r="E63" s="203">
        <v>47.25</v>
      </c>
      <c r="F63" s="204" t="s">
        <v>10</v>
      </c>
      <c r="G63" s="205"/>
      <c r="H63" s="298">
        <f aca="true" t="shared" si="3" ref="H63:H68">SUM(E63*G63)</f>
        <v>0</v>
      </c>
      <c r="I63" s="184"/>
      <c r="J63" s="47"/>
      <c r="K63" s="362"/>
      <c r="L63" s="189"/>
    </row>
    <row r="64" spans="1:12" ht="15">
      <c r="A64" s="305" t="s">
        <v>122</v>
      </c>
      <c r="B64" s="222">
        <v>97622</v>
      </c>
      <c r="C64" s="223"/>
      <c r="D64" s="261" t="s">
        <v>115</v>
      </c>
      <c r="E64" s="225">
        <v>12.81</v>
      </c>
      <c r="F64" s="226" t="s">
        <v>11</v>
      </c>
      <c r="G64" s="227"/>
      <c r="H64" s="315">
        <f t="shared" si="3"/>
        <v>0</v>
      </c>
      <c r="I64" s="192"/>
      <c r="J64" s="47"/>
      <c r="K64" s="363"/>
      <c r="L64" s="190"/>
    </row>
    <row r="65" spans="1:12" ht="15">
      <c r="A65" s="305" t="s">
        <v>123</v>
      </c>
      <c r="B65" s="222">
        <v>97633</v>
      </c>
      <c r="C65" s="223"/>
      <c r="D65" s="261" t="s">
        <v>261</v>
      </c>
      <c r="E65" s="225">
        <v>77.81</v>
      </c>
      <c r="F65" s="226" t="s">
        <v>10</v>
      </c>
      <c r="G65" s="227"/>
      <c r="H65" s="315">
        <f t="shared" si="3"/>
        <v>0</v>
      </c>
      <c r="I65" s="192"/>
      <c r="J65" s="47"/>
      <c r="K65" s="363"/>
      <c r="L65" s="190"/>
    </row>
    <row r="66" spans="1:12" ht="14.25" customHeight="1">
      <c r="A66" s="305" t="s">
        <v>124</v>
      </c>
      <c r="B66" s="197">
        <v>97644</v>
      </c>
      <c r="C66" s="206">
        <v>226.2</v>
      </c>
      <c r="D66" s="216" t="s">
        <v>289</v>
      </c>
      <c r="E66" s="208">
        <v>8.4</v>
      </c>
      <c r="F66" s="209" t="s">
        <v>10</v>
      </c>
      <c r="G66" s="210"/>
      <c r="H66" s="314">
        <f t="shared" si="3"/>
        <v>0</v>
      </c>
      <c r="I66" s="184"/>
      <c r="J66" s="47"/>
      <c r="K66" s="362"/>
      <c r="L66" s="189"/>
    </row>
    <row r="67" spans="1:12" ht="14.25" customHeight="1">
      <c r="A67" s="305" t="s">
        <v>125</v>
      </c>
      <c r="B67" s="222">
        <v>97640</v>
      </c>
      <c r="C67" s="223"/>
      <c r="D67" s="261" t="s">
        <v>291</v>
      </c>
      <c r="E67" s="225">
        <v>84.4</v>
      </c>
      <c r="F67" s="226" t="s">
        <v>10</v>
      </c>
      <c r="G67" s="227"/>
      <c r="H67" s="315">
        <f t="shared" si="3"/>
        <v>0</v>
      </c>
      <c r="I67" s="192"/>
      <c r="J67" s="47"/>
      <c r="K67" s="363"/>
      <c r="L67" s="190"/>
    </row>
    <row r="68" spans="1:12" ht="15">
      <c r="A68" s="305" t="s">
        <v>262</v>
      </c>
      <c r="B68" s="262" t="s">
        <v>110</v>
      </c>
      <c r="C68" s="206"/>
      <c r="D68" s="216" t="s">
        <v>85</v>
      </c>
      <c r="E68" s="208">
        <v>124.11</v>
      </c>
      <c r="F68" s="263" t="s">
        <v>39</v>
      </c>
      <c r="G68" s="264"/>
      <c r="H68" s="306">
        <f t="shared" si="3"/>
        <v>0</v>
      </c>
      <c r="I68" s="184"/>
      <c r="J68" s="47"/>
      <c r="K68" s="357"/>
      <c r="L68" s="190"/>
    </row>
    <row r="69" spans="1:12" ht="15">
      <c r="A69" s="308" t="s">
        <v>306</v>
      </c>
      <c r="B69" s="265"/>
      <c r="C69" s="241"/>
      <c r="D69" s="242" t="s">
        <v>86</v>
      </c>
      <c r="E69" s="243"/>
      <c r="F69" s="266"/>
      <c r="G69" s="267"/>
      <c r="H69" s="309"/>
      <c r="I69" s="184"/>
      <c r="J69" s="47"/>
      <c r="K69" s="357"/>
      <c r="L69" s="189"/>
    </row>
    <row r="70" spans="1:12" ht="15">
      <c r="A70" s="305" t="s">
        <v>263</v>
      </c>
      <c r="B70" s="262">
        <v>98555</v>
      </c>
      <c r="C70" s="206"/>
      <c r="D70" s="216" t="s">
        <v>116</v>
      </c>
      <c r="E70" s="208">
        <v>47.25</v>
      </c>
      <c r="F70" s="263" t="s">
        <v>10</v>
      </c>
      <c r="G70" s="264"/>
      <c r="H70" s="306">
        <f>SUM(E70*G70)</f>
        <v>0</v>
      </c>
      <c r="I70" s="184"/>
      <c r="J70" s="47"/>
      <c r="K70" s="362"/>
      <c r="L70" s="189"/>
    </row>
    <row r="71" spans="1:12" ht="15">
      <c r="A71" s="305" t="s">
        <v>264</v>
      </c>
      <c r="B71" s="262">
        <v>87477</v>
      </c>
      <c r="C71" s="206"/>
      <c r="D71" s="216" t="s">
        <v>87</v>
      </c>
      <c r="E71" s="208">
        <v>47.25</v>
      </c>
      <c r="F71" s="263" t="s">
        <v>10</v>
      </c>
      <c r="G71" s="264"/>
      <c r="H71" s="306">
        <f>SUM(E71*G71)</f>
        <v>0</v>
      </c>
      <c r="I71" s="184"/>
      <c r="J71" s="47"/>
      <c r="K71" s="362"/>
      <c r="L71" s="189"/>
    </row>
    <row r="72" spans="1:12" ht="15">
      <c r="A72" s="305" t="s">
        <v>265</v>
      </c>
      <c r="B72" s="197">
        <v>87879</v>
      </c>
      <c r="C72" s="206"/>
      <c r="D72" s="216" t="s">
        <v>71</v>
      </c>
      <c r="E72" s="208">
        <v>47.25</v>
      </c>
      <c r="F72" s="263" t="s">
        <v>10</v>
      </c>
      <c r="G72" s="264"/>
      <c r="H72" s="306">
        <f>SUM(E72*G72)</f>
        <v>0</v>
      </c>
      <c r="I72" s="184"/>
      <c r="J72" s="47"/>
      <c r="K72" s="360"/>
      <c r="L72" s="189"/>
    </row>
    <row r="73" spans="1:12" ht="15">
      <c r="A73" s="310" t="s">
        <v>307</v>
      </c>
      <c r="B73" s="268">
        <v>87777</v>
      </c>
      <c r="C73" s="212"/>
      <c r="D73" s="272" t="s">
        <v>73</v>
      </c>
      <c r="E73" s="213">
        <v>47.25</v>
      </c>
      <c r="F73" s="269" t="s">
        <v>10</v>
      </c>
      <c r="G73" s="270"/>
      <c r="H73" s="311">
        <f>SUM(E73*G73)</f>
        <v>0</v>
      </c>
      <c r="I73" s="184"/>
      <c r="J73" s="47"/>
      <c r="K73" s="359"/>
      <c r="L73" s="189"/>
    </row>
    <row r="74" spans="1:12" ht="15">
      <c r="A74" s="308" t="s">
        <v>229</v>
      </c>
      <c r="B74" s="265"/>
      <c r="C74" s="241"/>
      <c r="D74" s="271" t="s">
        <v>239</v>
      </c>
      <c r="E74" s="243"/>
      <c r="F74" s="266"/>
      <c r="G74" s="267"/>
      <c r="H74" s="309"/>
      <c r="I74" s="184"/>
      <c r="J74" s="47"/>
      <c r="K74" s="362"/>
      <c r="L74" s="189"/>
    </row>
    <row r="75" spans="1:12" ht="15">
      <c r="A75" s="305" t="s">
        <v>308</v>
      </c>
      <c r="B75" s="197">
        <v>89294</v>
      </c>
      <c r="C75" s="206"/>
      <c r="D75" s="207" t="s">
        <v>70</v>
      </c>
      <c r="E75" s="208">
        <v>21</v>
      </c>
      <c r="F75" s="209" t="s">
        <v>10</v>
      </c>
      <c r="G75" s="210"/>
      <c r="H75" s="314">
        <f>SUM(E75*G75)</f>
        <v>0</v>
      </c>
      <c r="I75" s="184"/>
      <c r="J75" s="47"/>
      <c r="K75" s="359"/>
      <c r="L75" s="189"/>
    </row>
    <row r="76" spans="1:12" ht="15">
      <c r="A76" s="305" t="s">
        <v>309</v>
      </c>
      <c r="B76" s="197">
        <v>87879</v>
      </c>
      <c r="C76" s="206"/>
      <c r="D76" s="216" t="s">
        <v>71</v>
      </c>
      <c r="E76" s="208">
        <v>42</v>
      </c>
      <c r="F76" s="263" t="s">
        <v>10</v>
      </c>
      <c r="G76" s="264"/>
      <c r="H76" s="306">
        <f>SUM(E76*G76)</f>
        <v>0</v>
      </c>
      <c r="I76" s="184"/>
      <c r="J76" s="47"/>
      <c r="K76" s="360"/>
      <c r="L76" s="189"/>
    </row>
    <row r="77" spans="1:12" ht="15">
      <c r="A77" s="305" t="s">
        <v>310</v>
      </c>
      <c r="B77" s="262">
        <v>87777</v>
      </c>
      <c r="C77" s="206"/>
      <c r="D77" s="216" t="s">
        <v>73</v>
      </c>
      <c r="E77" s="208">
        <v>42</v>
      </c>
      <c r="F77" s="263" t="s">
        <v>10</v>
      </c>
      <c r="G77" s="264"/>
      <c r="H77" s="306">
        <f>SUM(E77*G77)</f>
        <v>0</v>
      </c>
      <c r="I77" s="184"/>
      <c r="J77" s="47"/>
      <c r="K77" s="359"/>
      <c r="L77" s="189"/>
    </row>
    <row r="78" spans="1:12" ht="15">
      <c r="A78" s="310" t="s">
        <v>266</v>
      </c>
      <c r="B78" s="268">
        <v>85421</v>
      </c>
      <c r="C78" s="212"/>
      <c r="D78" s="272" t="s">
        <v>119</v>
      </c>
      <c r="E78" s="213">
        <v>4.2</v>
      </c>
      <c r="F78" s="269" t="s">
        <v>10</v>
      </c>
      <c r="G78" s="270"/>
      <c r="H78" s="311">
        <f>SUM(E78*G78)</f>
        <v>0</v>
      </c>
      <c r="I78" s="184"/>
      <c r="J78" s="47"/>
      <c r="K78" s="357"/>
      <c r="L78" s="189"/>
    </row>
    <row r="79" spans="1:12" ht="15">
      <c r="A79" s="308" t="s">
        <v>311</v>
      </c>
      <c r="B79" s="240">
        <v>87879</v>
      </c>
      <c r="C79" s="241"/>
      <c r="D79" s="242" t="s">
        <v>256</v>
      </c>
      <c r="E79" s="243"/>
      <c r="F79" s="266"/>
      <c r="G79" s="267"/>
      <c r="H79" s="309"/>
      <c r="I79" s="184"/>
      <c r="J79" s="47"/>
      <c r="K79" s="360"/>
      <c r="L79" s="189"/>
    </row>
    <row r="80" spans="1:12" ht="15">
      <c r="A80" s="305" t="s">
        <v>312</v>
      </c>
      <c r="B80" s="197">
        <v>89294</v>
      </c>
      <c r="C80" s="206"/>
      <c r="D80" s="207" t="s">
        <v>70</v>
      </c>
      <c r="E80" s="208">
        <v>33.83</v>
      </c>
      <c r="F80" s="263" t="s">
        <v>10</v>
      </c>
      <c r="G80" s="264"/>
      <c r="H80" s="306">
        <f>SUM(E80*G80)</f>
        <v>0</v>
      </c>
      <c r="I80" s="184"/>
      <c r="J80" s="47"/>
      <c r="K80" s="359"/>
      <c r="L80" s="189"/>
    </row>
    <row r="81" spans="1:12" ht="15">
      <c r="A81" s="305" t="s">
        <v>313</v>
      </c>
      <c r="B81" s="197">
        <v>87879</v>
      </c>
      <c r="C81" s="206"/>
      <c r="D81" s="216" t="s">
        <v>71</v>
      </c>
      <c r="E81" s="208">
        <v>88.31</v>
      </c>
      <c r="F81" s="263" t="s">
        <v>10</v>
      </c>
      <c r="G81" s="264"/>
      <c r="H81" s="306">
        <f>SUM(E81*G81)</f>
        <v>0</v>
      </c>
      <c r="I81" s="184"/>
      <c r="J81" s="47"/>
      <c r="K81" s="359"/>
      <c r="L81" s="189"/>
    </row>
    <row r="82" spans="1:12" ht="15">
      <c r="A82" s="310" t="s">
        <v>314</v>
      </c>
      <c r="B82" s="268">
        <v>87777</v>
      </c>
      <c r="C82" s="212"/>
      <c r="D82" s="272" t="s">
        <v>73</v>
      </c>
      <c r="E82" s="213">
        <v>250.52</v>
      </c>
      <c r="F82" s="269" t="s">
        <v>10</v>
      </c>
      <c r="G82" s="270"/>
      <c r="H82" s="311">
        <f>SUM(E82*G82)</f>
        <v>0</v>
      </c>
      <c r="I82" s="184"/>
      <c r="J82" s="47"/>
      <c r="K82" s="357"/>
      <c r="L82" s="189"/>
    </row>
    <row r="83" spans="1:12" ht="13.5" thickBot="1">
      <c r="A83" s="24"/>
      <c r="B83" s="171"/>
      <c r="C83" s="26"/>
      <c r="D83" s="36" t="s">
        <v>15</v>
      </c>
      <c r="E83" s="182"/>
      <c r="F83" s="32"/>
      <c r="G83" s="172"/>
      <c r="H83" s="33">
        <f>SUM(H63:H82)</f>
        <v>0</v>
      </c>
      <c r="I83" s="184"/>
      <c r="J83" s="47"/>
      <c r="K83" s="358"/>
      <c r="L83" s="189"/>
    </row>
    <row r="84" spans="1:12" ht="16.5" thickBot="1">
      <c r="A84" s="289" t="s">
        <v>48</v>
      </c>
      <c r="B84" s="290"/>
      <c r="C84" s="291"/>
      <c r="D84" s="313" t="s">
        <v>225</v>
      </c>
      <c r="E84" s="293" t="s">
        <v>0</v>
      </c>
      <c r="F84" s="294" t="s">
        <v>0</v>
      </c>
      <c r="G84" s="295" t="s">
        <v>0</v>
      </c>
      <c r="H84" s="296" t="s">
        <v>0</v>
      </c>
      <c r="I84" s="184"/>
      <c r="K84" s="358"/>
      <c r="L84" s="189"/>
    </row>
    <row r="85" spans="1:12" ht="15.75" thickTop="1">
      <c r="A85" s="297" t="s">
        <v>89</v>
      </c>
      <c r="B85" s="200">
        <v>97589</v>
      </c>
      <c r="C85" s="201">
        <v>226.2</v>
      </c>
      <c r="D85" s="260" t="s">
        <v>88</v>
      </c>
      <c r="E85" s="203">
        <v>2</v>
      </c>
      <c r="F85" s="204" t="s">
        <v>51</v>
      </c>
      <c r="G85" s="205"/>
      <c r="H85" s="298">
        <f>SUM(E85*G85)</f>
        <v>0</v>
      </c>
      <c r="I85" s="184"/>
      <c r="J85" s="47"/>
      <c r="K85" s="357"/>
      <c r="L85" s="189"/>
    </row>
    <row r="86" spans="1:12" ht="15">
      <c r="A86" s="305" t="s">
        <v>90</v>
      </c>
      <c r="B86" s="197">
        <v>93128</v>
      </c>
      <c r="C86" s="206">
        <v>226.2</v>
      </c>
      <c r="D86" s="216" t="s">
        <v>126</v>
      </c>
      <c r="E86" s="208">
        <v>2</v>
      </c>
      <c r="F86" s="209" t="s">
        <v>51</v>
      </c>
      <c r="G86" s="210"/>
      <c r="H86" s="314">
        <f>SUM(E86*G86)</f>
        <v>0</v>
      </c>
      <c r="I86" s="184"/>
      <c r="J86" s="47"/>
      <c r="K86" s="364"/>
      <c r="L86" s="189"/>
    </row>
    <row r="87" spans="1:12" ht="15">
      <c r="A87" s="305" t="s">
        <v>91</v>
      </c>
      <c r="B87" s="197">
        <v>93141</v>
      </c>
      <c r="C87" s="206">
        <v>226.2</v>
      </c>
      <c r="D87" s="216" t="s">
        <v>127</v>
      </c>
      <c r="E87" s="208">
        <v>18</v>
      </c>
      <c r="F87" s="209" t="s">
        <v>51</v>
      </c>
      <c r="G87" s="210"/>
      <c r="H87" s="314">
        <f>SUM(E87*G87)</f>
        <v>0</v>
      </c>
      <c r="I87" s="184"/>
      <c r="J87" s="47"/>
      <c r="K87" s="357"/>
      <c r="L87" s="189"/>
    </row>
    <row r="88" spans="1:12" ht="15">
      <c r="A88" s="305" t="s">
        <v>92</v>
      </c>
      <c r="B88" s="197">
        <v>83401</v>
      </c>
      <c r="C88" s="206">
        <v>226.2</v>
      </c>
      <c r="D88" s="216" t="s">
        <v>128</v>
      </c>
      <c r="E88" s="208">
        <v>2</v>
      </c>
      <c r="F88" s="209" t="s">
        <v>51</v>
      </c>
      <c r="G88" s="210"/>
      <c r="H88" s="314">
        <f>SUM(E88*G88)</f>
        <v>0</v>
      </c>
      <c r="I88" s="184"/>
      <c r="J88" s="47"/>
      <c r="K88" s="357"/>
      <c r="L88" s="189"/>
    </row>
    <row r="89" spans="1:12" ht="15">
      <c r="A89" s="305" t="s">
        <v>138</v>
      </c>
      <c r="B89" s="197">
        <v>83475</v>
      </c>
      <c r="C89" s="206">
        <v>226.2</v>
      </c>
      <c r="D89" s="216" t="s">
        <v>129</v>
      </c>
      <c r="E89" s="208">
        <v>2</v>
      </c>
      <c r="F89" s="209" t="s">
        <v>51</v>
      </c>
      <c r="G89" s="210"/>
      <c r="H89" s="314">
        <f>SUM(E89*G89)</f>
        <v>0</v>
      </c>
      <c r="I89" s="184"/>
      <c r="J89" s="47"/>
      <c r="K89" s="357"/>
      <c r="L89" s="189"/>
    </row>
    <row r="90" spans="1:12" ht="13.5" thickBot="1">
      <c r="A90" s="24"/>
      <c r="B90" s="176"/>
      <c r="C90" s="26"/>
      <c r="D90" s="36" t="s">
        <v>15</v>
      </c>
      <c r="E90" s="182"/>
      <c r="F90" s="32"/>
      <c r="G90" s="170"/>
      <c r="H90" s="33">
        <f>SUM(H85:H89)</f>
        <v>0</v>
      </c>
      <c r="I90" s="184"/>
      <c r="J90" s="47"/>
      <c r="K90" s="365"/>
      <c r="L90" s="189"/>
    </row>
    <row r="91" spans="1:12" ht="15.75" thickBot="1">
      <c r="A91" s="289" t="s">
        <v>93</v>
      </c>
      <c r="B91" s="290"/>
      <c r="C91" s="291"/>
      <c r="D91" s="290" t="s">
        <v>211</v>
      </c>
      <c r="E91" s="293" t="s">
        <v>0</v>
      </c>
      <c r="F91" s="294" t="s">
        <v>0</v>
      </c>
      <c r="G91" s="295" t="s">
        <v>0</v>
      </c>
      <c r="H91" s="296" t="s">
        <v>0</v>
      </c>
      <c r="I91" s="184"/>
      <c r="K91" s="358"/>
      <c r="L91" s="189"/>
    </row>
    <row r="92" spans="1:12" ht="15.75" thickTop="1">
      <c r="A92" s="297" t="s">
        <v>94</v>
      </c>
      <c r="B92" s="200">
        <v>86931</v>
      </c>
      <c r="C92" s="201">
        <v>226.2</v>
      </c>
      <c r="D92" s="202" t="s">
        <v>53</v>
      </c>
      <c r="E92" s="203">
        <v>5</v>
      </c>
      <c r="F92" s="204" t="s">
        <v>51</v>
      </c>
      <c r="G92" s="205"/>
      <c r="H92" s="298">
        <f aca="true" t="shared" si="4" ref="H92:H100">SUM(E92*G92)</f>
        <v>0</v>
      </c>
      <c r="I92" s="184"/>
      <c r="J92" s="47"/>
      <c r="K92" s="357"/>
      <c r="L92" s="189"/>
    </row>
    <row r="93" spans="1:12" ht="16.5" customHeight="1">
      <c r="A93" s="305" t="s">
        <v>151</v>
      </c>
      <c r="B93" s="195">
        <v>93396</v>
      </c>
      <c r="C93" s="206"/>
      <c r="D93" s="273" t="s">
        <v>194</v>
      </c>
      <c r="E93" s="274">
        <v>6</v>
      </c>
      <c r="F93" s="263" t="s">
        <v>51</v>
      </c>
      <c r="G93" s="264"/>
      <c r="H93" s="306">
        <f t="shared" si="4"/>
        <v>0</v>
      </c>
      <c r="I93" s="184"/>
      <c r="J93" s="163"/>
      <c r="K93" s="357"/>
      <c r="L93" s="189"/>
    </row>
    <row r="94" spans="1:12" ht="15">
      <c r="A94" s="305" t="s">
        <v>152</v>
      </c>
      <c r="B94" s="262" t="s">
        <v>232</v>
      </c>
      <c r="C94" s="206"/>
      <c r="D94" s="207" t="s">
        <v>54</v>
      </c>
      <c r="E94" s="274">
        <v>8</v>
      </c>
      <c r="F94" s="263" t="s">
        <v>51</v>
      </c>
      <c r="G94" s="264"/>
      <c r="H94" s="306">
        <f t="shared" si="4"/>
        <v>0</v>
      </c>
      <c r="I94" s="184"/>
      <c r="J94" s="47"/>
      <c r="K94" s="357"/>
      <c r="L94" s="189"/>
    </row>
    <row r="95" spans="1:12" ht="15">
      <c r="A95" s="305" t="s">
        <v>153</v>
      </c>
      <c r="B95" s="262" t="s">
        <v>233</v>
      </c>
      <c r="C95" s="206"/>
      <c r="D95" s="207" t="s">
        <v>55</v>
      </c>
      <c r="E95" s="274">
        <v>4</v>
      </c>
      <c r="F95" s="263" t="s">
        <v>51</v>
      </c>
      <c r="G95" s="264"/>
      <c r="H95" s="306">
        <f t="shared" si="4"/>
        <v>0</v>
      </c>
      <c r="I95" s="184"/>
      <c r="J95" s="47"/>
      <c r="K95" s="357"/>
      <c r="L95" s="189"/>
    </row>
    <row r="96" spans="1:12" ht="15">
      <c r="A96" s="305" t="s">
        <v>154</v>
      </c>
      <c r="B96" s="262">
        <v>89356</v>
      </c>
      <c r="C96" s="206"/>
      <c r="D96" s="216" t="s">
        <v>133</v>
      </c>
      <c r="E96" s="274">
        <v>9.45</v>
      </c>
      <c r="F96" s="263" t="s">
        <v>39</v>
      </c>
      <c r="G96" s="264"/>
      <c r="H96" s="306">
        <f t="shared" si="4"/>
        <v>0</v>
      </c>
      <c r="I96" s="184"/>
      <c r="J96" s="47"/>
      <c r="K96" s="357"/>
      <c r="L96" s="189"/>
    </row>
    <row r="97" spans="1:12" ht="15">
      <c r="A97" s="305" t="s">
        <v>155</v>
      </c>
      <c r="B97" s="262">
        <v>89712</v>
      </c>
      <c r="C97" s="206"/>
      <c r="D97" s="216" t="s">
        <v>134</v>
      </c>
      <c r="E97" s="274">
        <v>9.45</v>
      </c>
      <c r="F97" s="263" t="s">
        <v>39</v>
      </c>
      <c r="G97" s="264"/>
      <c r="H97" s="306">
        <f t="shared" si="4"/>
        <v>0</v>
      </c>
      <c r="I97" s="184"/>
      <c r="J97" s="47"/>
      <c r="K97" s="357"/>
      <c r="L97" s="189"/>
    </row>
    <row r="98" spans="1:12" ht="15">
      <c r="A98" s="305" t="s">
        <v>156</v>
      </c>
      <c r="B98" s="195">
        <v>89713</v>
      </c>
      <c r="C98" s="223"/>
      <c r="D98" s="261" t="s">
        <v>257</v>
      </c>
      <c r="E98" s="275">
        <v>10</v>
      </c>
      <c r="F98" s="233" t="s">
        <v>39</v>
      </c>
      <c r="G98" s="276"/>
      <c r="H98" s="312">
        <f>SUM(E98*G98)</f>
        <v>0</v>
      </c>
      <c r="I98" s="192"/>
      <c r="J98" s="47"/>
      <c r="K98" s="357"/>
      <c r="L98" s="190"/>
    </row>
    <row r="99" spans="1:12" ht="15">
      <c r="A99" s="305" t="s">
        <v>157</v>
      </c>
      <c r="B99" s="262">
        <v>89710</v>
      </c>
      <c r="C99" s="206"/>
      <c r="D99" s="216" t="s">
        <v>135</v>
      </c>
      <c r="E99" s="274">
        <v>2</v>
      </c>
      <c r="F99" s="263" t="s">
        <v>51</v>
      </c>
      <c r="G99" s="264"/>
      <c r="H99" s="306">
        <f t="shared" si="4"/>
        <v>0</v>
      </c>
      <c r="I99" s="184"/>
      <c r="J99" s="47"/>
      <c r="K99" s="357"/>
      <c r="L99" s="189"/>
    </row>
    <row r="100" spans="1:12" ht="15">
      <c r="A100" s="305" t="s">
        <v>158</v>
      </c>
      <c r="B100" s="262">
        <v>89352</v>
      </c>
      <c r="C100" s="206"/>
      <c r="D100" s="216" t="s">
        <v>136</v>
      </c>
      <c r="E100" s="274">
        <v>3</v>
      </c>
      <c r="F100" s="263" t="s">
        <v>51</v>
      </c>
      <c r="G100" s="264"/>
      <c r="H100" s="306">
        <f t="shared" si="4"/>
        <v>0</v>
      </c>
      <c r="I100" s="184"/>
      <c r="J100" s="47"/>
      <c r="K100" s="357"/>
      <c r="L100" s="189"/>
    </row>
    <row r="101" spans="1:12" ht="15">
      <c r="A101" s="305" t="s">
        <v>235</v>
      </c>
      <c r="B101" s="262">
        <v>86911</v>
      </c>
      <c r="C101" s="206"/>
      <c r="D101" s="216" t="s">
        <v>137</v>
      </c>
      <c r="E101" s="274">
        <v>2</v>
      </c>
      <c r="F101" s="263" t="s">
        <v>51</v>
      </c>
      <c r="G101" s="264"/>
      <c r="H101" s="306">
        <f>SUM(E101*G101)</f>
        <v>0</v>
      </c>
      <c r="I101" s="184"/>
      <c r="J101" s="47"/>
      <c r="K101" s="357"/>
      <c r="L101" s="189"/>
    </row>
    <row r="102" spans="1:12" ht="15">
      <c r="A102" s="305" t="s">
        <v>267</v>
      </c>
      <c r="B102" s="277">
        <v>95469</v>
      </c>
      <c r="C102" s="278"/>
      <c r="D102" s="279" t="s">
        <v>258</v>
      </c>
      <c r="E102" s="280">
        <v>1</v>
      </c>
      <c r="F102" s="233" t="s">
        <v>51</v>
      </c>
      <c r="G102" s="276"/>
      <c r="H102" s="312">
        <f>SUM(E102*G102)</f>
        <v>0</v>
      </c>
      <c r="I102" s="192"/>
      <c r="J102" s="49"/>
      <c r="K102" s="357"/>
      <c r="L102" s="190"/>
    </row>
    <row r="103" spans="1:12" ht="13.5" thickBot="1">
      <c r="A103" s="24"/>
      <c r="B103" s="171"/>
      <c r="C103" s="26"/>
      <c r="D103" s="36" t="s">
        <v>15</v>
      </c>
      <c r="E103" s="182"/>
      <c r="F103" s="32"/>
      <c r="G103" s="172"/>
      <c r="H103" s="33">
        <f>SUM(H92:H101)</f>
        <v>0</v>
      </c>
      <c r="I103" s="184"/>
      <c r="J103" s="47"/>
      <c r="K103" s="358"/>
      <c r="L103" s="189"/>
    </row>
    <row r="104" spans="1:12" ht="15.75" thickBot="1">
      <c r="A104" s="289" t="s">
        <v>164</v>
      </c>
      <c r="B104" s="290"/>
      <c r="C104" s="291"/>
      <c r="D104" s="307" t="s">
        <v>162</v>
      </c>
      <c r="E104" s="293" t="s">
        <v>0</v>
      </c>
      <c r="F104" s="294" t="s">
        <v>0</v>
      </c>
      <c r="G104" s="295" t="s">
        <v>0</v>
      </c>
      <c r="H104" s="296" t="s">
        <v>0</v>
      </c>
      <c r="I104" s="184"/>
      <c r="K104" s="358"/>
      <c r="L104" s="189"/>
    </row>
    <row r="105" spans="1:12" ht="15.75" thickTop="1">
      <c r="A105" s="297" t="s">
        <v>215</v>
      </c>
      <c r="B105" s="200">
        <v>92396</v>
      </c>
      <c r="C105" s="201"/>
      <c r="D105" s="260" t="s">
        <v>139</v>
      </c>
      <c r="E105" s="203">
        <v>257.65</v>
      </c>
      <c r="F105" s="281" t="s">
        <v>10</v>
      </c>
      <c r="G105" s="282"/>
      <c r="H105" s="304">
        <f aca="true" t="shared" si="5" ref="H105:H110">SUM(E105*G105)</f>
        <v>0</v>
      </c>
      <c r="I105" s="184"/>
      <c r="J105" s="47"/>
      <c r="K105" s="357"/>
      <c r="L105" s="189"/>
    </row>
    <row r="106" spans="1:12" ht="15">
      <c r="A106" s="305" t="s">
        <v>216</v>
      </c>
      <c r="B106" s="197" t="s">
        <v>159</v>
      </c>
      <c r="C106" s="206"/>
      <c r="D106" s="216" t="s">
        <v>140</v>
      </c>
      <c r="E106" s="208">
        <v>87</v>
      </c>
      <c r="F106" s="263" t="s">
        <v>51</v>
      </c>
      <c r="G106" s="264"/>
      <c r="H106" s="306">
        <f t="shared" si="5"/>
        <v>0</v>
      </c>
      <c r="I106" s="184"/>
      <c r="J106" s="47"/>
      <c r="K106" s="357"/>
      <c r="L106" s="189"/>
    </row>
    <row r="107" spans="1:12" ht="15">
      <c r="A107" s="305" t="s">
        <v>217</v>
      </c>
      <c r="B107" s="197" t="s">
        <v>159</v>
      </c>
      <c r="C107" s="206"/>
      <c r="D107" s="216" t="s">
        <v>236</v>
      </c>
      <c r="E107" s="208">
        <v>17</v>
      </c>
      <c r="F107" s="263" t="s">
        <v>51</v>
      </c>
      <c r="G107" s="264"/>
      <c r="H107" s="306">
        <f t="shared" si="5"/>
        <v>0</v>
      </c>
      <c r="I107" s="184"/>
      <c r="J107" s="47"/>
      <c r="K107" s="357"/>
      <c r="L107" s="189"/>
    </row>
    <row r="108" spans="1:12" ht="15">
      <c r="A108" s="305" t="s">
        <v>218</v>
      </c>
      <c r="B108" s="197">
        <v>94992</v>
      </c>
      <c r="C108" s="206"/>
      <c r="D108" s="216" t="s">
        <v>141</v>
      </c>
      <c r="E108" s="208">
        <v>2.35</v>
      </c>
      <c r="F108" s="263" t="s">
        <v>10</v>
      </c>
      <c r="G108" s="264"/>
      <c r="H108" s="306">
        <f t="shared" si="5"/>
        <v>0</v>
      </c>
      <c r="I108" s="184"/>
      <c r="J108" s="47"/>
      <c r="K108" s="357"/>
      <c r="L108" s="189"/>
    </row>
    <row r="109" spans="1:12" ht="15">
      <c r="A109" s="305" t="s">
        <v>219</v>
      </c>
      <c r="B109" s="197">
        <v>90092</v>
      </c>
      <c r="C109" s="206"/>
      <c r="D109" s="216" t="s">
        <v>142</v>
      </c>
      <c r="E109" s="274">
        <v>2</v>
      </c>
      <c r="F109" s="263" t="s">
        <v>11</v>
      </c>
      <c r="G109" s="264"/>
      <c r="H109" s="306">
        <f t="shared" si="5"/>
        <v>0</v>
      </c>
      <c r="I109" s="184"/>
      <c r="J109" s="47"/>
      <c r="K109" s="357"/>
      <c r="L109" s="189"/>
    </row>
    <row r="110" spans="1:12" ht="15">
      <c r="A110" s="305" t="s">
        <v>220</v>
      </c>
      <c r="B110" s="197">
        <v>93372</v>
      </c>
      <c r="C110" s="206"/>
      <c r="D110" s="216" t="s">
        <v>143</v>
      </c>
      <c r="E110" s="274">
        <v>2</v>
      </c>
      <c r="F110" s="263" t="s">
        <v>11</v>
      </c>
      <c r="G110" s="264"/>
      <c r="H110" s="306">
        <f t="shared" si="5"/>
        <v>0</v>
      </c>
      <c r="I110" s="184"/>
      <c r="J110" s="47"/>
      <c r="K110" s="357"/>
      <c r="L110" s="189"/>
    </row>
    <row r="111" spans="1:12" ht="15">
      <c r="A111" s="308" t="s">
        <v>221</v>
      </c>
      <c r="B111" s="240"/>
      <c r="C111" s="241"/>
      <c r="D111" s="242" t="s">
        <v>144</v>
      </c>
      <c r="E111" s="283"/>
      <c r="F111" s="266"/>
      <c r="G111" s="267"/>
      <c r="H111" s="309"/>
      <c r="I111" s="184"/>
      <c r="J111" s="47"/>
      <c r="K111" s="357"/>
      <c r="L111" s="189"/>
    </row>
    <row r="112" spans="1:12" ht="15">
      <c r="A112" s="305" t="s">
        <v>268</v>
      </c>
      <c r="B112" s="197">
        <v>89294</v>
      </c>
      <c r="C112" s="206"/>
      <c r="D112" s="216" t="s">
        <v>117</v>
      </c>
      <c r="E112" s="208">
        <v>10.55</v>
      </c>
      <c r="F112" s="263" t="s">
        <v>10</v>
      </c>
      <c r="G112" s="264"/>
      <c r="H112" s="306">
        <f>SUM(E112*G112)</f>
        <v>0</v>
      </c>
      <c r="I112" s="184"/>
      <c r="J112" s="47"/>
      <c r="K112" s="359"/>
      <c r="L112" s="189"/>
    </row>
    <row r="113" spans="1:12" ht="15">
      <c r="A113" s="305" t="s">
        <v>269</v>
      </c>
      <c r="B113" s="262">
        <v>87878</v>
      </c>
      <c r="C113" s="206"/>
      <c r="D113" s="216" t="s">
        <v>71</v>
      </c>
      <c r="E113" s="208">
        <v>10.55</v>
      </c>
      <c r="F113" s="263" t="s">
        <v>10</v>
      </c>
      <c r="G113" s="264"/>
      <c r="H113" s="306">
        <f>SUM(E113*G113)</f>
        <v>0</v>
      </c>
      <c r="I113" s="184"/>
      <c r="J113" s="47"/>
      <c r="K113" s="362"/>
      <c r="L113" s="189"/>
    </row>
    <row r="114" spans="1:12" ht="15">
      <c r="A114" s="310" t="s">
        <v>270</v>
      </c>
      <c r="B114" s="268">
        <v>87777</v>
      </c>
      <c r="C114" s="212"/>
      <c r="D114" s="272" t="s">
        <v>73</v>
      </c>
      <c r="E114" s="213">
        <v>10.55</v>
      </c>
      <c r="F114" s="269" t="s">
        <v>10</v>
      </c>
      <c r="G114" s="270"/>
      <c r="H114" s="311">
        <f>SUM(E114*G114)</f>
        <v>0</v>
      </c>
      <c r="I114" s="184"/>
      <c r="J114" s="47"/>
      <c r="K114" s="362"/>
      <c r="L114" s="189"/>
    </row>
    <row r="115" spans="1:12" ht="15">
      <c r="A115" s="308" t="s">
        <v>222</v>
      </c>
      <c r="B115" s="240"/>
      <c r="C115" s="241"/>
      <c r="D115" s="242" t="s">
        <v>145</v>
      </c>
      <c r="E115" s="283"/>
      <c r="F115" s="266"/>
      <c r="G115" s="267"/>
      <c r="H115" s="309"/>
      <c r="I115" s="184"/>
      <c r="J115" s="47"/>
      <c r="K115" s="357"/>
      <c r="L115" s="189"/>
    </row>
    <row r="116" spans="1:12" ht="15">
      <c r="A116" s="305" t="s">
        <v>271</v>
      </c>
      <c r="B116" s="197">
        <v>98750</v>
      </c>
      <c r="C116" s="206"/>
      <c r="D116" s="216" t="s">
        <v>146</v>
      </c>
      <c r="E116" s="208">
        <v>3.65</v>
      </c>
      <c r="F116" s="263" t="s">
        <v>39</v>
      </c>
      <c r="G116" s="264"/>
      <c r="H116" s="306">
        <f>SUM(E116*G116)</f>
        <v>0</v>
      </c>
      <c r="I116" s="184"/>
      <c r="J116" s="47"/>
      <c r="K116" s="357"/>
      <c r="L116" s="189"/>
    </row>
    <row r="117" spans="1:12" ht="15">
      <c r="A117" s="305" t="s">
        <v>272</v>
      </c>
      <c r="B117" s="197">
        <v>88317</v>
      </c>
      <c r="C117" s="206"/>
      <c r="D117" s="216" t="s">
        <v>147</v>
      </c>
      <c r="E117" s="208">
        <v>12.8</v>
      </c>
      <c r="F117" s="263" t="s">
        <v>160</v>
      </c>
      <c r="G117" s="264"/>
      <c r="H117" s="306">
        <f>SUM(E117*G117)</f>
        <v>0</v>
      </c>
      <c r="I117" s="184"/>
      <c r="J117" s="47"/>
      <c r="K117" s="357"/>
      <c r="L117" s="189"/>
    </row>
    <row r="118" spans="1:12" ht="15">
      <c r="A118" s="305" t="s">
        <v>223</v>
      </c>
      <c r="B118" s="197">
        <v>98511</v>
      </c>
      <c r="C118" s="206"/>
      <c r="D118" s="216" t="s">
        <v>149</v>
      </c>
      <c r="E118" s="274">
        <v>7</v>
      </c>
      <c r="F118" s="263" t="s">
        <v>51</v>
      </c>
      <c r="G118" s="264"/>
      <c r="H118" s="306">
        <f>SUM(E118*G118)</f>
        <v>0</v>
      </c>
      <c r="I118" s="184"/>
      <c r="J118" s="47"/>
      <c r="K118" s="357"/>
      <c r="L118" s="189"/>
    </row>
    <row r="119" spans="1:12" ht="15">
      <c r="A119" s="310" t="s">
        <v>224</v>
      </c>
      <c r="B119" s="211">
        <v>85180</v>
      </c>
      <c r="C119" s="212"/>
      <c r="D119" s="272" t="s">
        <v>150</v>
      </c>
      <c r="E119" s="213">
        <v>125.37</v>
      </c>
      <c r="F119" s="269" t="s">
        <v>10</v>
      </c>
      <c r="G119" s="270"/>
      <c r="H119" s="311">
        <f>SUM(E119*G119)</f>
        <v>0</v>
      </c>
      <c r="I119" s="184"/>
      <c r="J119" s="47"/>
      <c r="K119" s="357"/>
      <c r="L119" s="189"/>
    </row>
    <row r="120" spans="1:12" ht="13.5" thickBot="1">
      <c r="A120" s="181"/>
      <c r="B120" s="171"/>
      <c r="C120" s="26"/>
      <c r="D120" s="36" t="s">
        <v>15</v>
      </c>
      <c r="E120" s="182"/>
      <c r="F120" s="32"/>
      <c r="G120" s="172"/>
      <c r="H120" s="33">
        <f>SUM(H105:H119)</f>
        <v>0</v>
      </c>
      <c r="I120" s="184"/>
      <c r="J120" s="47"/>
      <c r="K120" s="358"/>
      <c r="L120" s="189"/>
    </row>
    <row r="121" spans="1:12" ht="15.75" thickBot="1">
      <c r="A121" s="289" t="s">
        <v>182</v>
      </c>
      <c r="B121" s="299"/>
      <c r="C121" s="291"/>
      <c r="D121" s="290" t="s">
        <v>163</v>
      </c>
      <c r="E121" s="300"/>
      <c r="F121" s="301"/>
      <c r="G121" s="302"/>
      <c r="H121" s="303"/>
      <c r="I121" s="184"/>
      <c r="J121" s="47"/>
      <c r="K121" s="357"/>
      <c r="L121" s="189"/>
    </row>
    <row r="122" spans="1:12" ht="15.75" thickTop="1">
      <c r="A122" s="297" t="s">
        <v>183</v>
      </c>
      <c r="B122" s="200" t="s">
        <v>178</v>
      </c>
      <c r="C122" s="201"/>
      <c r="D122" s="260" t="s">
        <v>165</v>
      </c>
      <c r="E122" s="284">
        <v>2</v>
      </c>
      <c r="F122" s="281" t="s">
        <v>51</v>
      </c>
      <c r="G122" s="282"/>
      <c r="H122" s="304">
        <f aca="true" t="shared" si="6" ref="H122:H134">SUM(E122*G122)</f>
        <v>0</v>
      </c>
      <c r="I122" s="184"/>
      <c r="J122" s="47"/>
      <c r="K122" s="357"/>
      <c r="L122" s="189"/>
    </row>
    <row r="123" spans="1:12" ht="15">
      <c r="A123" s="305" t="s">
        <v>184</v>
      </c>
      <c r="B123" s="197" t="s">
        <v>179</v>
      </c>
      <c r="C123" s="206"/>
      <c r="D123" s="216" t="s">
        <v>166</v>
      </c>
      <c r="E123" s="274">
        <v>2</v>
      </c>
      <c r="F123" s="263" t="s">
        <v>51</v>
      </c>
      <c r="G123" s="264"/>
      <c r="H123" s="306">
        <f t="shared" si="6"/>
        <v>0</v>
      </c>
      <c r="I123" s="184"/>
      <c r="J123" s="47"/>
      <c r="K123" s="357"/>
      <c r="L123" s="189"/>
    </row>
    <row r="124" spans="1:12" ht="15">
      <c r="A124" s="305" t="s">
        <v>185</v>
      </c>
      <c r="B124" s="197">
        <v>92741</v>
      </c>
      <c r="C124" s="206"/>
      <c r="D124" s="216" t="s">
        <v>167</v>
      </c>
      <c r="E124" s="274">
        <v>0.31</v>
      </c>
      <c r="F124" s="263" t="s">
        <v>11</v>
      </c>
      <c r="G124" s="264"/>
      <c r="H124" s="306">
        <f t="shared" si="6"/>
        <v>0</v>
      </c>
      <c r="I124" s="184"/>
      <c r="J124" s="47"/>
      <c r="K124" s="357"/>
      <c r="L124" s="189"/>
    </row>
    <row r="125" spans="1:12" ht="15">
      <c r="A125" s="305" t="s">
        <v>186</v>
      </c>
      <c r="B125" s="197">
        <v>91005</v>
      </c>
      <c r="C125" s="206"/>
      <c r="D125" s="216" t="s">
        <v>168</v>
      </c>
      <c r="E125" s="208">
        <v>4.06</v>
      </c>
      <c r="F125" s="263" t="s">
        <v>10</v>
      </c>
      <c r="G125" s="264"/>
      <c r="H125" s="306">
        <f t="shared" si="6"/>
        <v>0</v>
      </c>
      <c r="I125" s="184"/>
      <c r="J125" s="47"/>
      <c r="K125" s="357"/>
      <c r="L125" s="189"/>
    </row>
    <row r="126" spans="1:12" ht="15">
      <c r="A126" s="305" t="s">
        <v>187</v>
      </c>
      <c r="B126" s="197">
        <v>92769</v>
      </c>
      <c r="C126" s="206"/>
      <c r="D126" s="216" t="s">
        <v>169</v>
      </c>
      <c r="E126" s="208">
        <v>17.05</v>
      </c>
      <c r="F126" s="263" t="s">
        <v>112</v>
      </c>
      <c r="G126" s="264"/>
      <c r="H126" s="306">
        <f t="shared" si="6"/>
        <v>0</v>
      </c>
      <c r="I126" s="184"/>
      <c r="J126" s="47"/>
      <c r="K126" s="357"/>
      <c r="L126" s="189"/>
    </row>
    <row r="127" spans="1:12" ht="15">
      <c r="A127" s="305" t="s">
        <v>188</v>
      </c>
      <c r="B127" s="197">
        <v>87504</v>
      </c>
      <c r="C127" s="206"/>
      <c r="D127" s="216" t="s">
        <v>170</v>
      </c>
      <c r="E127" s="208">
        <v>2.2</v>
      </c>
      <c r="F127" s="263" t="s">
        <v>10</v>
      </c>
      <c r="G127" s="264"/>
      <c r="H127" s="306">
        <f t="shared" si="6"/>
        <v>0</v>
      </c>
      <c r="I127" s="184"/>
      <c r="J127" s="47"/>
      <c r="K127" s="357"/>
      <c r="L127" s="189"/>
    </row>
    <row r="128" spans="1:12" ht="15">
      <c r="A128" s="305" t="s">
        <v>189</v>
      </c>
      <c r="B128" s="197">
        <v>87529</v>
      </c>
      <c r="C128" s="206"/>
      <c r="D128" s="216" t="s">
        <v>171</v>
      </c>
      <c r="E128" s="208">
        <v>5.04</v>
      </c>
      <c r="F128" s="263" t="s">
        <v>10</v>
      </c>
      <c r="G128" s="264"/>
      <c r="H128" s="306">
        <f t="shared" si="6"/>
        <v>0</v>
      </c>
      <c r="I128" s="184"/>
      <c r="J128" s="47"/>
      <c r="K128" s="357"/>
      <c r="L128" s="189"/>
    </row>
    <row r="129" spans="1:12" ht="15">
      <c r="A129" s="305" t="s">
        <v>210</v>
      </c>
      <c r="B129" s="197" t="s">
        <v>180</v>
      </c>
      <c r="C129" s="206"/>
      <c r="D129" s="216" t="s">
        <v>172</v>
      </c>
      <c r="E129" s="208">
        <v>0.92</v>
      </c>
      <c r="F129" s="263" t="s">
        <v>10</v>
      </c>
      <c r="G129" s="264"/>
      <c r="H129" s="306">
        <f t="shared" si="6"/>
        <v>0</v>
      </c>
      <c r="I129" s="184"/>
      <c r="J129" s="47"/>
      <c r="K129" s="357"/>
      <c r="L129" s="189"/>
    </row>
    <row r="130" spans="1:12" ht="15">
      <c r="A130" s="305" t="s">
        <v>273</v>
      </c>
      <c r="B130" s="197">
        <v>90092</v>
      </c>
      <c r="C130" s="206"/>
      <c r="D130" s="216" t="s">
        <v>173</v>
      </c>
      <c r="E130" s="208">
        <v>0.17</v>
      </c>
      <c r="F130" s="263" t="s">
        <v>11</v>
      </c>
      <c r="G130" s="264"/>
      <c r="H130" s="306">
        <f t="shared" si="6"/>
        <v>0</v>
      </c>
      <c r="I130" s="184"/>
      <c r="J130" s="47"/>
      <c r="K130" s="357"/>
      <c r="L130" s="189"/>
    </row>
    <row r="131" spans="1:12" ht="15">
      <c r="A131" s="305" t="s">
        <v>274</v>
      </c>
      <c r="B131" s="197">
        <v>93372</v>
      </c>
      <c r="C131" s="206"/>
      <c r="D131" s="216" t="s">
        <v>174</v>
      </c>
      <c r="E131" s="208">
        <v>0.17</v>
      </c>
      <c r="F131" s="263" t="s">
        <v>11</v>
      </c>
      <c r="G131" s="264"/>
      <c r="H131" s="306">
        <f t="shared" si="6"/>
        <v>0</v>
      </c>
      <c r="I131" s="184"/>
      <c r="J131" s="47"/>
      <c r="K131" s="357"/>
      <c r="L131" s="189"/>
    </row>
    <row r="132" spans="1:12" ht="15">
      <c r="A132" s="305" t="s">
        <v>275</v>
      </c>
      <c r="B132" s="197" t="s">
        <v>181</v>
      </c>
      <c r="C132" s="206"/>
      <c r="D132" s="216" t="s">
        <v>175</v>
      </c>
      <c r="E132" s="208">
        <v>13.4</v>
      </c>
      <c r="F132" s="263" t="s">
        <v>39</v>
      </c>
      <c r="G132" s="264"/>
      <c r="H132" s="306">
        <f t="shared" si="6"/>
        <v>0</v>
      </c>
      <c r="I132" s="184"/>
      <c r="J132" s="47"/>
      <c r="K132" s="357"/>
      <c r="L132" s="189"/>
    </row>
    <row r="133" spans="1:12" ht="15">
      <c r="A133" s="305" t="s">
        <v>276</v>
      </c>
      <c r="B133" s="197" t="s">
        <v>121</v>
      </c>
      <c r="C133" s="206"/>
      <c r="D133" s="216" t="s">
        <v>176</v>
      </c>
      <c r="E133" s="208">
        <v>1</v>
      </c>
      <c r="F133" s="263" t="s">
        <v>51</v>
      </c>
      <c r="G133" s="264"/>
      <c r="H133" s="306">
        <f t="shared" si="6"/>
        <v>0</v>
      </c>
      <c r="I133" s="184"/>
      <c r="J133" s="47"/>
      <c r="K133" s="366"/>
      <c r="L133" s="189"/>
    </row>
    <row r="134" spans="1:12" ht="15">
      <c r="A134" s="305" t="s">
        <v>277</v>
      </c>
      <c r="B134" s="197" t="s">
        <v>121</v>
      </c>
      <c r="C134" s="206"/>
      <c r="D134" s="216" t="s">
        <v>177</v>
      </c>
      <c r="E134" s="208">
        <v>1</v>
      </c>
      <c r="F134" s="263" t="s">
        <v>51</v>
      </c>
      <c r="G134" s="264"/>
      <c r="H134" s="306">
        <f t="shared" si="6"/>
        <v>0</v>
      </c>
      <c r="I134" s="184"/>
      <c r="J134" s="47"/>
      <c r="K134" s="366"/>
      <c r="L134" s="189"/>
    </row>
    <row r="135" spans="1:12" ht="13.5" thickBot="1">
      <c r="A135" s="181"/>
      <c r="B135" s="171"/>
      <c r="C135" s="26"/>
      <c r="D135" s="36" t="s">
        <v>15</v>
      </c>
      <c r="E135" s="182"/>
      <c r="F135" s="32"/>
      <c r="G135" s="172"/>
      <c r="H135" s="33">
        <f>SUM(H122:H134)</f>
        <v>0</v>
      </c>
      <c r="I135" s="184"/>
      <c r="J135" s="47"/>
      <c r="K135" s="358"/>
      <c r="L135" s="189"/>
    </row>
    <row r="136" spans="1:12" ht="15.75" thickBot="1">
      <c r="A136" s="289" t="s">
        <v>195</v>
      </c>
      <c r="B136" s="299"/>
      <c r="C136" s="291"/>
      <c r="D136" s="290" t="s">
        <v>191</v>
      </c>
      <c r="E136" s="300"/>
      <c r="F136" s="301"/>
      <c r="G136" s="302"/>
      <c r="H136" s="303"/>
      <c r="I136" s="184"/>
      <c r="J136" s="47"/>
      <c r="K136" s="358"/>
      <c r="L136" s="189"/>
    </row>
    <row r="137" spans="1:12" ht="15.75" thickTop="1">
      <c r="A137" s="297" t="s">
        <v>196</v>
      </c>
      <c r="B137" s="200">
        <v>92741</v>
      </c>
      <c r="C137" s="201"/>
      <c r="D137" s="260" t="s">
        <v>167</v>
      </c>
      <c r="E137" s="203">
        <v>0.2</v>
      </c>
      <c r="F137" s="281" t="s">
        <v>11</v>
      </c>
      <c r="G137" s="282"/>
      <c r="H137" s="304">
        <f aca="true" t="shared" si="7" ref="H137:H144">SUM(E137*G137)</f>
        <v>0</v>
      </c>
      <c r="I137" s="184"/>
      <c r="J137" s="47"/>
      <c r="K137" s="357"/>
      <c r="L137" s="189"/>
    </row>
    <row r="138" spans="1:12" ht="15">
      <c r="A138" s="305" t="s">
        <v>197</v>
      </c>
      <c r="B138" s="197">
        <v>91005</v>
      </c>
      <c r="C138" s="206"/>
      <c r="D138" s="216" t="s">
        <v>168</v>
      </c>
      <c r="E138" s="208">
        <v>3.08</v>
      </c>
      <c r="F138" s="263" t="s">
        <v>10</v>
      </c>
      <c r="G138" s="264"/>
      <c r="H138" s="306">
        <f t="shared" si="7"/>
        <v>0</v>
      </c>
      <c r="I138" s="184"/>
      <c r="J138" s="47"/>
      <c r="K138" s="357"/>
      <c r="L138" s="189"/>
    </row>
    <row r="139" spans="1:12" ht="15">
      <c r="A139" s="305" t="s">
        <v>198</v>
      </c>
      <c r="B139" s="197">
        <v>92769</v>
      </c>
      <c r="C139" s="206"/>
      <c r="D139" s="216" t="s">
        <v>169</v>
      </c>
      <c r="E139" s="208">
        <v>12</v>
      </c>
      <c r="F139" s="263" t="s">
        <v>112</v>
      </c>
      <c r="G139" s="264"/>
      <c r="H139" s="306">
        <f t="shared" si="7"/>
        <v>0</v>
      </c>
      <c r="I139" s="184"/>
      <c r="J139" s="47"/>
      <c r="K139" s="357"/>
      <c r="L139" s="189"/>
    </row>
    <row r="140" spans="1:12" ht="15">
      <c r="A140" s="305" t="s">
        <v>199</v>
      </c>
      <c r="B140" s="197">
        <v>87504</v>
      </c>
      <c r="C140" s="206"/>
      <c r="D140" s="216" t="s">
        <v>170</v>
      </c>
      <c r="E140" s="208">
        <v>9.8</v>
      </c>
      <c r="F140" s="263" t="s">
        <v>10</v>
      </c>
      <c r="G140" s="264"/>
      <c r="H140" s="306">
        <f t="shared" si="7"/>
        <v>0</v>
      </c>
      <c r="I140" s="184"/>
      <c r="J140" s="47"/>
      <c r="K140" s="357"/>
      <c r="L140" s="189"/>
    </row>
    <row r="141" spans="1:12" ht="15">
      <c r="A141" s="305" t="s">
        <v>278</v>
      </c>
      <c r="B141" s="262">
        <v>87878</v>
      </c>
      <c r="C141" s="206"/>
      <c r="D141" s="216" t="s">
        <v>71</v>
      </c>
      <c r="E141" s="208">
        <v>19.6</v>
      </c>
      <c r="F141" s="263" t="s">
        <v>10</v>
      </c>
      <c r="G141" s="264"/>
      <c r="H141" s="306">
        <f t="shared" si="7"/>
        <v>0</v>
      </c>
      <c r="I141" s="184"/>
      <c r="J141" s="47"/>
      <c r="K141" s="360"/>
      <c r="L141" s="189"/>
    </row>
    <row r="142" spans="1:12" ht="15">
      <c r="A142" s="305" t="s">
        <v>279</v>
      </c>
      <c r="B142" s="262">
        <v>87777</v>
      </c>
      <c r="C142" s="206"/>
      <c r="D142" s="216" t="s">
        <v>73</v>
      </c>
      <c r="E142" s="208">
        <v>19.6</v>
      </c>
      <c r="F142" s="263" t="s">
        <v>10</v>
      </c>
      <c r="G142" s="264"/>
      <c r="H142" s="306">
        <f t="shared" si="7"/>
        <v>0</v>
      </c>
      <c r="I142" s="184"/>
      <c r="J142" s="47"/>
      <c r="K142" s="360"/>
      <c r="L142" s="189"/>
    </row>
    <row r="143" spans="1:12" ht="15">
      <c r="A143" s="305" t="s">
        <v>280</v>
      </c>
      <c r="B143" s="197">
        <v>93393</v>
      </c>
      <c r="C143" s="206"/>
      <c r="D143" s="216" t="s">
        <v>190</v>
      </c>
      <c r="E143" s="208">
        <v>10.82</v>
      </c>
      <c r="F143" s="263" t="s">
        <v>10</v>
      </c>
      <c r="G143" s="264"/>
      <c r="H143" s="306">
        <f t="shared" si="7"/>
        <v>0</v>
      </c>
      <c r="I143" s="184"/>
      <c r="J143" s="47"/>
      <c r="K143" s="360"/>
      <c r="L143" s="189"/>
    </row>
    <row r="144" spans="1:12" ht="15">
      <c r="A144" s="305" t="s">
        <v>281</v>
      </c>
      <c r="B144" s="197" t="s">
        <v>180</v>
      </c>
      <c r="C144" s="206"/>
      <c r="D144" s="216" t="s">
        <v>172</v>
      </c>
      <c r="E144" s="208">
        <v>1.69</v>
      </c>
      <c r="F144" s="263" t="s">
        <v>10</v>
      </c>
      <c r="G144" s="264"/>
      <c r="H144" s="306">
        <f t="shared" si="7"/>
        <v>0</v>
      </c>
      <c r="I144" s="184"/>
      <c r="J144" s="47"/>
      <c r="K144" s="357"/>
      <c r="L144" s="189"/>
    </row>
    <row r="145" spans="1:12" ht="13.5" thickBot="1">
      <c r="A145" s="181"/>
      <c r="B145" s="171"/>
      <c r="C145" s="26"/>
      <c r="D145" s="36" t="s">
        <v>15</v>
      </c>
      <c r="E145" s="182"/>
      <c r="F145" s="32"/>
      <c r="G145" s="172"/>
      <c r="H145" s="33">
        <f>SUM(H137:H144)</f>
        <v>0</v>
      </c>
      <c r="I145" s="184"/>
      <c r="J145" s="47"/>
      <c r="K145" s="358"/>
      <c r="L145" s="189"/>
    </row>
    <row r="146" spans="1:12" ht="15.75" thickBot="1">
      <c r="A146" s="289" t="s">
        <v>202</v>
      </c>
      <c r="B146" s="299"/>
      <c r="C146" s="291"/>
      <c r="D146" s="290" t="s">
        <v>200</v>
      </c>
      <c r="E146" s="300"/>
      <c r="F146" s="301"/>
      <c r="G146" s="302"/>
      <c r="H146" s="303"/>
      <c r="I146" s="184"/>
      <c r="J146" s="47"/>
      <c r="K146" s="358"/>
      <c r="L146" s="189"/>
    </row>
    <row r="147" spans="1:12" ht="15.75" thickTop="1">
      <c r="A147" s="297" t="s">
        <v>203</v>
      </c>
      <c r="B147" s="285">
        <v>90822</v>
      </c>
      <c r="C147" s="201"/>
      <c r="D147" s="202" t="s">
        <v>82</v>
      </c>
      <c r="E147" s="203">
        <v>9</v>
      </c>
      <c r="F147" s="204" t="s">
        <v>51</v>
      </c>
      <c r="G147" s="282"/>
      <c r="H147" s="304">
        <f>SUM(E147*G147)</f>
        <v>0</v>
      </c>
      <c r="I147" s="184"/>
      <c r="J147" s="47"/>
      <c r="K147" s="362"/>
      <c r="L147" s="189"/>
    </row>
    <row r="148" spans="1:12" ht="15">
      <c r="A148" s="305" t="s">
        <v>204</v>
      </c>
      <c r="B148" s="262">
        <v>94570</v>
      </c>
      <c r="C148" s="206"/>
      <c r="D148" s="261" t="s">
        <v>259</v>
      </c>
      <c r="E148" s="208">
        <v>1.44</v>
      </c>
      <c r="F148" s="263" t="s">
        <v>10</v>
      </c>
      <c r="G148" s="264"/>
      <c r="H148" s="306">
        <f>SUM(E148*G148)</f>
        <v>0</v>
      </c>
      <c r="I148" s="184"/>
      <c r="J148" s="47"/>
      <c r="K148" s="357"/>
      <c r="L148" s="189"/>
    </row>
    <row r="149" spans="1:12" ht="15">
      <c r="A149" s="305" t="s">
        <v>205</v>
      </c>
      <c r="B149" s="262">
        <v>94569</v>
      </c>
      <c r="C149" s="206"/>
      <c r="D149" s="216" t="s">
        <v>260</v>
      </c>
      <c r="E149" s="208">
        <v>1.62</v>
      </c>
      <c r="F149" s="263" t="s">
        <v>10</v>
      </c>
      <c r="G149" s="264"/>
      <c r="H149" s="306">
        <f>SUM(E149*G149)</f>
        <v>0</v>
      </c>
      <c r="I149" s="184"/>
      <c r="J149" s="47"/>
      <c r="K149" s="357"/>
      <c r="L149" s="189"/>
    </row>
    <row r="150" spans="1:12" ht="15">
      <c r="A150" s="305" t="s">
        <v>206</v>
      </c>
      <c r="B150" s="262">
        <v>88325</v>
      </c>
      <c r="C150" s="206"/>
      <c r="D150" s="216" t="s">
        <v>120</v>
      </c>
      <c r="E150" s="208">
        <v>2</v>
      </c>
      <c r="F150" s="263" t="s">
        <v>193</v>
      </c>
      <c r="G150" s="264"/>
      <c r="H150" s="306">
        <f>SUM(E150*G150)</f>
        <v>0</v>
      </c>
      <c r="I150" s="184"/>
      <c r="J150" s="47"/>
      <c r="K150" s="357"/>
      <c r="L150" s="189"/>
    </row>
    <row r="151" spans="1:12" ht="13.5" thickBot="1">
      <c r="A151" s="181"/>
      <c r="B151" s="171"/>
      <c r="C151" s="26"/>
      <c r="D151" s="36" t="s">
        <v>15</v>
      </c>
      <c r="E151" s="182"/>
      <c r="F151" s="32"/>
      <c r="G151" s="172"/>
      <c r="H151" s="33">
        <f>SUM(H147:H150)</f>
        <v>0</v>
      </c>
      <c r="I151" s="184"/>
      <c r="J151" s="47"/>
      <c r="K151" s="358"/>
      <c r="L151" s="189"/>
    </row>
    <row r="152" spans="1:12" ht="15.75" thickBot="1">
      <c r="A152" s="289" t="s">
        <v>207</v>
      </c>
      <c r="B152" s="299"/>
      <c r="C152" s="291"/>
      <c r="D152" s="290" t="s">
        <v>201</v>
      </c>
      <c r="E152" s="300"/>
      <c r="F152" s="301"/>
      <c r="G152" s="302"/>
      <c r="H152" s="303"/>
      <c r="I152" s="184"/>
      <c r="J152" s="47"/>
      <c r="K152" s="358"/>
      <c r="L152" s="189"/>
    </row>
    <row r="153" spans="1:12" ht="15.75" thickTop="1">
      <c r="A153" s="297" t="s">
        <v>208</v>
      </c>
      <c r="B153" s="200">
        <v>88431</v>
      </c>
      <c r="C153" s="201"/>
      <c r="D153" s="202" t="s">
        <v>74</v>
      </c>
      <c r="E153" s="203">
        <v>1180.75</v>
      </c>
      <c r="F153" s="204" t="s">
        <v>10</v>
      </c>
      <c r="G153" s="205"/>
      <c r="H153" s="298">
        <f aca="true" t="shared" si="8" ref="H153:H158">SUM(E153*G153)</f>
        <v>0</v>
      </c>
      <c r="I153" s="184"/>
      <c r="J153" s="47"/>
      <c r="K153" s="359"/>
      <c r="L153" s="189"/>
    </row>
    <row r="154" spans="1:12" ht="15">
      <c r="A154" s="305" t="s">
        <v>282</v>
      </c>
      <c r="B154" s="262">
        <v>84659</v>
      </c>
      <c r="C154" s="206"/>
      <c r="D154" s="216" t="s">
        <v>83</v>
      </c>
      <c r="E154" s="208">
        <v>73.5</v>
      </c>
      <c r="F154" s="263" t="s">
        <v>10</v>
      </c>
      <c r="G154" s="264"/>
      <c r="H154" s="306">
        <f t="shared" si="8"/>
        <v>0</v>
      </c>
      <c r="I154" s="184"/>
      <c r="J154" s="47"/>
      <c r="K154" s="362"/>
      <c r="L154" s="189"/>
    </row>
    <row r="155" spans="1:12" ht="15">
      <c r="A155" s="305" t="s">
        <v>283</v>
      </c>
      <c r="B155" s="197">
        <v>88489</v>
      </c>
      <c r="C155" s="206"/>
      <c r="D155" s="216" t="s">
        <v>84</v>
      </c>
      <c r="E155" s="286">
        <v>1334.26</v>
      </c>
      <c r="F155" s="263" t="s">
        <v>10</v>
      </c>
      <c r="G155" s="264"/>
      <c r="H155" s="306">
        <f t="shared" si="8"/>
        <v>0</v>
      </c>
      <c r="I155" s="184"/>
      <c r="J155" s="47"/>
      <c r="K155" s="362"/>
      <c r="L155" s="189"/>
    </row>
    <row r="156" spans="1:12" ht="15">
      <c r="A156" s="305" t="s">
        <v>284</v>
      </c>
      <c r="B156" s="197" t="s">
        <v>161</v>
      </c>
      <c r="C156" s="206"/>
      <c r="D156" s="216" t="s">
        <v>148</v>
      </c>
      <c r="E156" s="274">
        <v>3</v>
      </c>
      <c r="F156" s="263" t="s">
        <v>10</v>
      </c>
      <c r="G156" s="264"/>
      <c r="H156" s="306">
        <f t="shared" si="8"/>
        <v>0</v>
      </c>
      <c r="I156" s="184"/>
      <c r="J156" s="47"/>
      <c r="K156" s="357"/>
      <c r="L156" s="189"/>
    </row>
    <row r="157" spans="1:12" ht="15">
      <c r="A157" s="305" t="s">
        <v>285</v>
      </c>
      <c r="B157" s="197">
        <v>88423</v>
      </c>
      <c r="C157" s="206"/>
      <c r="D157" s="216" t="s">
        <v>237</v>
      </c>
      <c r="E157" s="208">
        <v>5.04</v>
      </c>
      <c r="F157" s="263" t="s">
        <v>10</v>
      </c>
      <c r="G157" s="264"/>
      <c r="H157" s="306">
        <f t="shared" si="8"/>
        <v>0</v>
      </c>
      <c r="I157" s="184"/>
      <c r="J157" s="47"/>
      <c r="K157" s="357"/>
      <c r="L157" s="189"/>
    </row>
    <row r="158" spans="1:12" ht="15">
      <c r="A158" s="305" t="s">
        <v>286</v>
      </c>
      <c r="B158" s="197">
        <v>88423</v>
      </c>
      <c r="C158" s="206"/>
      <c r="D158" s="216" t="s">
        <v>238</v>
      </c>
      <c r="E158" s="208">
        <v>9.8</v>
      </c>
      <c r="F158" s="263" t="s">
        <v>10</v>
      </c>
      <c r="G158" s="264"/>
      <c r="H158" s="306">
        <f t="shared" si="8"/>
        <v>0</v>
      </c>
      <c r="I158" s="184"/>
      <c r="J158" s="47"/>
      <c r="K158" s="357"/>
      <c r="L158" s="189"/>
    </row>
    <row r="159" spans="1:12" ht="13.5" thickBot="1">
      <c r="A159" s="181"/>
      <c r="B159" s="171"/>
      <c r="C159" s="26"/>
      <c r="D159" s="36" t="s">
        <v>15</v>
      </c>
      <c r="E159" s="182"/>
      <c r="F159" s="32"/>
      <c r="G159" s="172"/>
      <c r="H159" s="33">
        <f>SUM(H153:H158)</f>
        <v>0</v>
      </c>
      <c r="I159" s="184"/>
      <c r="J159" s="47"/>
      <c r="K159" s="358"/>
      <c r="L159" s="189"/>
    </row>
    <row r="160" spans="1:12" ht="15.75" thickBot="1">
      <c r="A160" s="289" t="s">
        <v>212</v>
      </c>
      <c r="B160" s="299"/>
      <c r="C160" s="291"/>
      <c r="D160" s="290" t="s">
        <v>214</v>
      </c>
      <c r="E160" s="300"/>
      <c r="F160" s="301"/>
      <c r="G160" s="302"/>
      <c r="H160" s="303"/>
      <c r="I160" s="184"/>
      <c r="J160" s="47"/>
      <c r="K160" s="358"/>
      <c r="L160" s="189"/>
    </row>
    <row r="161" spans="1:12" ht="15.75" thickTop="1">
      <c r="A161" s="297" t="s">
        <v>213</v>
      </c>
      <c r="B161" s="285" t="s">
        <v>121</v>
      </c>
      <c r="C161" s="201"/>
      <c r="D161" s="287" t="s">
        <v>118</v>
      </c>
      <c r="E161" s="203">
        <v>1</v>
      </c>
      <c r="F161" s="204" t="s">
        <v>51</v>
      </c>
      <c r="G161" s="282"/>
      <c r="H161" s="304">
        <f>SUM(E161*G161)</f>
        <v>0</v>
      </c>
      <c r="I161" s="184"/>
      <c r="J161" s="47"/>
      <c r="K161" s="362"/>
      <c r="L161" s="189"/>
    </row>
    <row r="162" spans="1:12" ht="13.5" thickBot="1">
      <c r="A162" s="181"/>
      <c r="B162" s="171"/>
      <c r="C162" s="26"/>
      <c r="D162" s="36" t="s">
        <v>15</v>
      </c>
      <c r="E162" s="182"/>
      <c r="F162" s="32"/>
      <c r="G162" s="172"/>
      <c r="H162" s="33">
        <f>SUM(H161)</f>
        <v>0</v>
      </c>
      <c r="I162" s="184"/>
      <c r="J162" s="47"/>
      <c r="K162" s="358"/>
      <c r="L162" s="189"/>
    </row>
    <row r="163" spans="1:12" s="21" customFormat="1" ht="15.75" thickBot="1">
      <c r="A163" s="289" t="s">
        <v>287</v>
      </c>
      <c r="B163" s="290"/>
      <c r="C163" s="291"/>
      <c r="D163" s="292" t="s">
        <v>49</v>
      </c>
      <c r="E163" s="293"/>
      <c r="F163" s="294"/>
      <c r="G163" s="295"/>
      <c r="H163" s="296"/>
      <c r="I163" s="184"/>
      <c r="J163" s="48"/>
      <c r="K163" s="357"/>
      <c r="L163" s="189"/>
    </row>
    <row r="164" spans="1:12" s="21" customFormat="1" ht="15.75" thickTop="1">
      <c r="A164" s="297" t="s">
        <v>288</v>
      </c>
      <c r="B164" s="200">
        <v>95370</v>
      </c>
      <c r="C164" s="201"/>
      <c r="D164" s="288" t="s">
        <v>50</v>
      </c>
      <c r="E164" s="203">
        <v>204.56</v>
      </c>
      <c r="F164" s="204" t="s">
        <v>10</v>
      </c>
      <c r="G164" s="205"/>
      <c r="H164" s="298">
        <f>E164*G164</f>
        <v>0</v>
      </c>
      <c r="I164" s="184"/>
      <c r="J164" s="48"/>
      <c r="K164" s="357"/>
      <c r="L164" s="189"/>
    </row>
    <row r="165" spans="1:12" s="21" customFormat="1" ht="13.5" thickBot="1">
      <c r="A165" s="177"/>
      <c r="B165" s="171"/>
      <c r="C165" s="178"/>
      <c r="D165" s="179" t="s">
        <v>15</v>
      </c>
      <c r="E165" s="170"/>
      <c r="F165" s="175"/>
      <c r="G165" s="170"/>
      <c r="H165" s="180">
        <f>SUM(H164:H164)</f>
        <v>0</v>
      </c>
      <c r="I165" s="184"/>
      <c r="J165" s="48"/>
      <c r="K165" s="357"/>
      <c r="L165" s="189"/>
    </row>
    <row r="166" spans="1:12" s="21" customFormat="1" ht="13.5" thickBot="1">
      <c r="A166" s="159"/>
      <c r="B166" s="160"/>
      <c r="C166" s="45"/>
      <c r="D166" s="36"/>
      <c r="E166" s="157"/>
      <c r="F166" s="158"/>
      <c r="G166" s="157"/>
      <c r="H166" s="46"/>
      <c r="I166" s="184"/>
      <c r="J166" s="48"/>
      <c r="K166" s="357"/>
      <c r="L166" s="189"/>
    </row>
    <row r="167" spans="1:12" ht="13.5" thickBot="1">
      <c r="A167" s="52"/>
      <c r="B167" s="53"/>
      <c r="C167" s="54"/>
      <c r="D167" s="55" t="s">
        <v>42</v>
      </c>
      <c r="E167" s="56"/>
      <c r="F167" s="57"/>
      <c r="G167" s="58"/>
      <c r="H167" s="59">
        <f>H165+H162+H159+H151+H145+H135+H120+H103+H90+H83+H52+H38+H29+H15+H61</f>
        <v>0</v>
      </c>
      <c r="I167" s="184"/>
      <c r="J167" s="60"/>
      <c r="K167" s="358"/>
      <c r="L167" s="189"/>
    </row>
    <row r="168" spans="6:12" ht="12.75">
      <c r="F168" s="27"/>
      <c r="G168" s="28"/>
      <c r="H168" s="28"/>
      <c r="K168" s="367"/>
      <c r="L168" s="188"/>
    </row>
    <row r="169" ht="12.75">
      <c r="K169" s="21"/>
    </row>
    <row r="170" ht="12.75">
      <c r="K170" s="21"/>
    </row>
  </sheetData>
  <sheetProtection/>
  <mergeCells count="2">
    <mergeCell ref="A9:H9"/>
    <mergeCell ref="B6:D6"/>
  </mergeCells>
  <printOptions horizontalCentered="1"/>
  <pageMargins left="0.5905511811023623" right="0.5905511811023623" top="0.5905511811023623" bottom="0.7874015748031497" header="0.3937007874015748" footer="0.3937007874015748"/>
  <pageSetup horizontalDpi="600" verticalDpi="600" orientation="portrait" paperSize="9" scale="7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4.00390625" style="68" customWidth="1"/>
    <col min="2" max="2" width="33.57421875" style="68" customWidth="1"/>
    <col min="3" max="3" width="13.7109375" style="68" customWidth="1"/>
    <col min="4" max="4" width="6.8515625" style="68" customWidth="1"/>
    <col min="5" max="5" width="13.57421875" style="68" customWidth="1"/>
    <col min="6" max="6" width="6.8515625" style="68" customWidth="1"/>
    <col min="7" max="7" width="12.140625" style="68" customWidth="1"/>
    <col min="8" max="8" width="6.8515625" style="68" customWidth="1"/>
    <col min="9" max="9" width="14.00390625" style="68" bestFit="1" customWidth="1"/>
    <col min="10" max="10" width="6.8515625" style="68" customWidth="1"/>
    <col min="11" max="11" width="12.7109375" style="68" customWidth="1"/>
    <col min="12" max="12" width="6.57421875" style="68" customWidth="1"/>
    <col min="13" max="13" width="12.7109375" style="68" customWidth="1"/>
    <col min="14" max="14" width="7.140625" style="68" customWidth="1"/>
    <col min="15" max="15" width="11.8515625" style="68" customWidth="1"/>
    <col min="16" max="16" width="7.421875" style="68" customWidth="1"/>
    <col min="17" max="16384" width="9.140625" style="68" customWidth="1"/>
  </cols>
  <sheetData>
    <row r="1" spans="1:16" s="49" customFormat="1" ht="21">
      <c r="A1" s="51"/>
      <c r="B1" s="368"/>
      <c r="C1" s="51"/>
      <c r="D1" s="51"/>
      <c r="E1" s="61"/>
      <c r="F1" s="63"/>
      <c r="G1" s="51"/>
      <c r="H1" s="61"/>
      <c r="I1" s="50"/>
      <c r="J1" s="51"/>
      <c r="K1" s="51"/>
      <c r="L1" s="51"/>
      <c r="M1" s="51"/>
      <c r="N1" s="51"/>
      <c r="O1" s="51"/>
      <c r="P1" s="51"/>
    </row>
    <row r="2" spans="1:16" s="49" customFormat="1" ht="15.75">
      <c r="A2" s="51"/>
      <c r="B2" s="62"/>
      <c r="C2" s="51"/>
      <c r="D2" s="51"/>
      <c r="E2" s="61"/>
      <c r="F2" s="63"/>
      <c r="G2" s="51"/>
      <c r="H2" s="61"/>
      <c r="I2" s="50"/>
      <c r="J2" s="51"/>
      <c r="K2" s="51"/>
      <c r="L2" s="51"/>
      <c r="M2" s="51"/>
      <c r="N2" s="51"/>
      <c r="O2" s="51"/>
      <c r="P2" s="51"/>
    </row>
    <row r="3" spans="1:16" s="49" customFormat="1" ht="12.75">
      <c r="A3" s="51"/>
      <c r="B3" s="50"/>
      <c r="C3" s="51"/>
      <c r="D3" s="51"/>
      <c r="E3" s="61"/>
      <c r="F3" s="63"/>
      <c r="G3" s="51"/>
      <c r="H3" s="61"/>
      <c r="I3" s="50"/>
      <c r="J3" s="51"/>
      <c r="K3" s="51"/>
      <c r="L3" s="51"/>
      <c r="M3" s="51"/>
      <c r="N3" s="51"/>
      <c r="O3" s="51"/>
      <c r="P3" s="51"/>
    </row>
    <row r="4" spans="1:16" s="49" customFormat="1" ht="12.75">
      <c r="A4" s="51"/>
      <c r="B4" s="50"/>
      <c r="C4" s="51"/>
      <c r="D4" s="51"/>
      <c r="E4" s="61"/>
      <c r="F4" s="63"/>
      <c r="G4" s="51"/>
      <c r="H4" s="61"/>
      <c r="I4" s="50"/>
      <c r="J4" s="51"/>
      <c r="K4" s="51"/>
      <c r="L4" s="51"/>
      <c r="M4" s="51"/>
      <c r="N4" s="51"/>
      <c r="O4" s="51"/>
      <c r="P4" s="51"/>
    </row>
    <row r="5" spans="1:16" s="49" customFormat="1" ht="12.75">
      <c r="A5" s="51"/>
      <c r="B5" s="51"/>
      <c r="C5" s="50"/>
      <c r="D5" s="161"/>
      <c r="E5" s="162"/>
      <c r="F5" s="369"/>
      <c r="G5" s="161"/>
      <c r="H5" s="61"/>
      <c r="I5" s="50"/>
      <c r="J5" s="51"/>
      <c r="K5" s="51"/>
      <c r="L5" s="51"/>
      <c r="M5" s="51"/>
      <c r="N5" s="51"/>
      <c r="O5" s="51"/>
      <c r="P5" s="51"/>
    </row>
    <row r="6" spans="1:9" s="1" customFormat="1" ht="12.75">
      <c r="A6" s="21" t="str">
        <f>'orç_UBS BAGATINI'!A6</f>
        <v>Projeto : </v>
      </c>
      <c r="B6" s="23" t="str">
        <f>'orç_UBS BAGATINI'!B6:D6</f>
        <v>REFORMA - UNIDADE BASICA DE SAÚDE IRMANDO SCHAPPO </v>
      </c>
      <c r="C6" s="29"/>
      <c r="D6" s="29"/>
      <c r="E6" s="10"/>
      <c r="F6" s="35"/>
      <c r="G6" s="23"/>
      <c r="H6" s="9"/>
      <c r="I6" s="2"/>
    </row>
    <row r="7" spans="1:9" s="1" customFormat="1" ht="15" customHeight="1">
      <c r="A7" s="21" t="str">
        <f>'orç_UBS BAGATINI'!A7</f>
        <v>Local :</v>
      </c>
      <c r="B7" s="21" t="str">
        <f>'orç_UBS BAGATINI'!B7</f>
        <v>BAIRRO BAGATINI </v>
      </c>
      <c r="C7" s="29"/>
      <c r="D7" s="29"/>
      <c r="E7" s="10"/>
      <c r="F7" s="35"/>
      <c r="G7" s="23"/>
      <c r="H7" s="9"/>
      <c r="I7" s="2"/>
    </row>
    <row r="8" spans="1:9" s="1" customFormat="1" ht="13.5" thickBot="1">
      <c r="A8" s="21"/>
      <c r="B8" s="166"/>
      <c r="C8" s="29"/>
      <c r="D8" s="29"/>
      <c r="E8" s="10"/>
      <c r="F8" s="35"/>
      <c r="G8" s="23"/>
      <c r="H8" s="5"/>
      <c r="I8" s="2"/>
    </row>
    <row r="9" spans="1:58" ht="16.5" thickBot="1">
      <c r="A9" s="348" t="s">
        <v>17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58" ht="10.5" customHeight="1">
      <c r="A10" s="69"/>
      <c r="B10" s="64"/>
      <c r="C10" s="64"/>
      <c r="D10" s="64"/>
      <c r="E10" s="64"/>
      <c r="F10" s="64"/>
      <c r="G10" s="67"/>
      <c r="H10" s="65"/>
      <c r="I10" s="64"/>
      <c r="J10" s="66"/>
      <c r="K10" s="352"/>
      <c r="L10" s="352"/>
      <c r="M10" s="352"/>
      <c r="N10" s="352"/>
      <c r="O10" s="352"/>
      <c r="P10" s="353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1" spans="1:58" ht="10.5" customHeight="1" thickBot="1">
      <c r="A11" s="70"/>
      <c r="B11" s="71"/>
      <c r="C11" s="71"/>
      <c r="D11" s="71"/>
      <c r="E11" s="72"/>
      <c r="F11" s="72"/>
      <c r="G11" s="72"/>
      <c r="H11" s="72"/>
      <c r="I11" s="72"/>
      <c r="J11" s="73"/>
      <c r="K11" s="71"/>
      <c r="L11" s="74"/>
      <c r="M11" s="74"/>
      <c r="N11" s="74"/>
      <c r="O11" s="74"/>
      <c r="P11" s="75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0.5" customHeight="1" thickBot="1">
      <c r="A12" s="76"/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9"/>
      <c r="M12" s="79"/>
      <c r="N12" s="79"/>
      <c r="O12" s="80"/>
      <c r="P12" s="81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ht="10.5" customHeight="1">
      <c r="A13" s="82"/>
      <c r="B13" s="83" t="s">
        <v>18</v>
      </c>
      <c r="C13" s="83" t="s">
        <v>19</v>
      </c>
      <c r="D13" s="84"/>
      <c r="E13" s="85"/>
      <c r="F13" s="86" t="s">
        <v>0</v>
      </c>
      <c r="G13" s="87" t="s">
        <v>0</v>
      </c>
      <c r="H13" s="86"/>
      <c r="I13" s="87"/>
      <c r="J13" s="86"/>
      <c r="K13" s="85"/>
      <c r="L13" s="88"/>
      <c r="M13" s="89"/>
      <c r="N13" s="88"/>
      <c r="O13" s="89"/>
      <c r="P13" s="88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ht="10.5" customHeight="1">
      <c r="A14" s="90"/>
      <c r="B14" s="91" t="s">
        <v>20</v>
      </c>
      <c r="C14" s="91" t="s">
        <v>21</v>
      </c>
      <c r="D14" s="92" t="s">
        <v>22</v>
      </c>
      <c r="E14" s="354" t="s">
        <v>23</v>
      </c>
      <c r="F14" s="355"/>
      <c r="G14" s="354" t="s">
        <v>24</v>
      </c>
      <c r="H14" s="355"/>
      <c r="I14" s="354" t="s">
        <v>25</v>
      </c>
      <c r="J14" s="355"/>
      <c r="K14" s="354" t="s">
        <v>26</v>
      </c>
      <c r="L14" s="355"/>
      <c r="M14" s="354" t="s">
        <v>27</v>
      </c>
      <c r="N14" s="355"/>
      <c r="O14" s="354" t="s">
        <v>28</v>
      </c>
      <c r="P14" s="355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ht="10.5" customHeight="1" thickBot="1">
      <c r="A15" s="93"/>
      <c r="B15" s="94" t="s">
        <v>29</v>
      </c>
      <c r="C15" s="94" t="s">
        <v>30</v>
      </c>
      <c r="D15" s="95" t="s">
        <v>31</v>
      </c>
      <c r="E15" s="96" t="s">
        <v>32</v>
      </c>
      <c r="F15" s="97" t="s">
        <v>31</v>
      </c>
      <c r="G15" s="98" t="s">
        <v>32</v>
      </c>
      <c r="H15" s="99" t="s">
        <v>31</v>
      </c>
      <c r="I15" s="98" t="s">
        <v>32</v>
      </c>
      <c r="J15" s="99" t="s">
        <v>31</v>
      </c>
      <c r="K15" s="98" t="s">
        <v>32</v>
      </c>
      <c r="L15" s="99" t="s">
        <v>31</v>
      </c>
      <c r="M15" s="98" t="s">
        <v>32</v>
      </c>
      <c r="N15" s="99" t="s">
        <v>31</v>
      </c>
      <c r="O15" s="98" t="s">
        <v>32</v>
      </c>
      <c r="P15" s="99" t="s">
        <v>31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ht="10.5" customHeight="1">
      <c r="A16" s="82"/>
      <c r="B16" s="100"/>
      <c r="C16" s="101"/>
      <c r="D16" s="102"/>
      <c r="E16" s="103"/>
      <c r="F16" s="102"/>
      <c r="G16" s="103"/>
      <c r="H16" s="102"/>
      <c r="I16" s="103"/>
      <c r="J16" s="102"/>
      <c r="K16" s="103"/>
      <c r="L16" s="102"/>
      <c r="M16" s="102"/>
      <c r="N16" s="102"/>
      <c r="O16" s="104"/>
      <c r="P16" s="105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1:58" ht="10.5" customHeight="1">
      <c r="A17" s="185" t="str">
        <f>'orç_UBS BAGATINI'!A13</f>
        <v>1.0</v>
      </c>
      <c r="B17" s="106" t="str">
        <f>'orç_UBS BAGATINI'!D13</f>
        <v>SERVIÇOS INICIAIS</v>
      </c>
      <c r="C17" s="107">
        <f>'orç_UBS BAGATINI'!H15</f>
        <v>0</v>
      </c>
      <c r="D17" s="168">
        <f>'orç_UBS BAGATINI'!I15</f>
        <v>0</v>
      </c>
      <c r="E17" s="108">
        <f>C17*F17/100</f>
        <v>0</v>
      </c>
      <c r="F17" s="109">
        <v>100</v>
      </c>
      <c r="G17" s="108">
        <f>C17*H17/100</f>
        <v>0</v>
      </c>
      <c r="H17" s="109"/>
      <c r="I17" s="108"/>
      <c r="J17" s="109"/>
      <c r="K17" s="108"/>
      <c r="L17" s="109"/>
      <c r="M17" s="108"/>
      <c r="N17" s="109"/>
      <c r="O17" s="108"/>
      <c r="P17" s="110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0.5" customHeight="1">
      <c r="A18" s="185" t="str">
        <f>'orç_UBS BAGATINI'!A16</f>
        <v>2.0</v>
      </c>
      <c r="B18" s="106" t="str">
        <f>'orç_UBS BAGATINI'!D16</f>
        <v>COBERTURAS</v>
      </c>
      <c r="C18" s="107">
        <f>'orç_UBS BAGATINI'!H29</f>
        <v>0</v>
      </c>
      <c r="D18" s="168">
        <f>'orç_UBS BAGATINI'!I29</f>
        <v>0</v>
      </c>
      <c r="E18" s="108">
        <f aca="true" t="shared" si="0" ref="E18:E31">C18*F18/100</f>
        <v>0</v>
      </c>
      <c r="F18" s="109">
        <v>50</v>
      </c>
      <c r="G18" s="108">
        <f aca="true" t="shared" si="1" ref="G18:G31">C18*H18/100</f>
        <v>0</v>
      </c>
      <c r="H18" s="109">
        <v>50</v>
      </c>
      <c r="I18" s="108"/>
      <c r="J18" s="109"/>
      <c r="K18" s="108"/>
      <c r="L18" s="109"/>
      <c r="M18" s="108"/>
      <c r="N18" s="109"/>
      <c r="O18" s="108"/>
      <c r="P18" s="110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0.5" customHeight="1">
      <c r="A19" s="185" t="str">
        <f>'orç_UBS BAGATINI'!A30</f>
        <v>3.0</v>
      </c>
      <c r="B19" s="106" t="str">
        <f>'orç_UBS BAGATINI'!D30</f>
        <v> PAREDES E PAINEIS EXTERNOS</v>
      </c>
      <c r="C19" s="107">
        <f>'orç_UBS BAGATINI'!H38</f>
        <v>0</v>
      </c>
      <c r="D19" s="168">
        <f>'orç_UBS BAGATINI'!I38</f>
        <v>0</v>
      </c>
      <c r="E19" s="108">
        <f t="shared" si="0"/>
        <v>0</v>
      </c>
      <c r="F19" s="109"/>
      <c r="G19" s="108">
        <f t="shared" si="1"/>
        <v>0</v>
      </c>
      <c r="H19" s="109">
        <v>50</v>
      </c>
      <c r="I19" s="108">
        <f>C19*J19/100</f>
        <v>0</v>
      </c>
      <c r="J19" s="109">
        <v>50</v>
      </c>
      <c r="K19" s="108"/>
      <c r="L19" s="109"/>
      <c r="M19" s="108"/>
      <c r="N19" s="109"/>
      <c r="O19" s="108"/>
      <c r="P19" s="110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0.5" customHeight="1">
      <c r="A20" s="185" t="str">
        <f>'orç_UBS BAGATINI'!A39</f>
        <v>4.0</v>
      </c>
      <c r="B20" s="106" t="str">
        <f>'orç_UBS BAGATINI'!D39</f>
        <v>PISOS</v>
      </c>
      <c r="C20" s="107">
        <f>'orç_UBS BAGATINI'!H52</f>
        <v>0</v>
      </c>
      <c r="D20" s="168">
        <f>'orç_UBS BAGATINI'!I52</f>
        <v>0</v>
      </c>
      <c r="E20" s="108">
        <f t="shared" si="0"/>
        <v>0</v>
      </c>
      <c r="F20" s="109"/>
      <c r="G20" s="108">
        <f t="shared" si="1"/>
        <v>0</v>
      </c>
      <c r="H20" s="109">
        <v>40</v>
      </c>
      <c r="I20" s="108">
        <f>C20*J20/100</f>
        <v>0</v>
      </c>
      <c r="J20" s="109">
        <v>60</v>
      </c>
      <c r="K20" s="108"/>
      <c r="L20" s="109"/>
      <c r="M20" s="108"/>
      <c r="N20" s="109"/>
      <c r="O20" s="108"/>
      <c r="P20" s="110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0.5" customHeight="1">
      <c r="A21" s="185" t="s">
        <v>317</v>
      </c>
      <c r="B21" s="106" t="str">
        <f>'orç_UBS BAGATINI'!D53</f>
        <v>ESCADA</v>
      </c>
      <c r="C21" s="107">
        <f>'orç_UBS BAGATINI'!H61</f>
        <v>0</v>
      </c>
      <c r="D21" s="168">
        <f>'orç_UBS BAGATINI'!I61</f>
        <v>0</v>
      </c>
      <c r="E21" s="108">
        <f t="shared" si="0"/>
        <v>0</v>
      </c>
      <c r="F21" s="109">
        <v>50</v>
      </c>
      <c r="G21" s="108">
        <f t="shared" si="1"/>
        <v>0</v>
      </c>
      <c r="H21" s="109"/>
      <c r="I21" s="108">
        <f aca="true" t="shared" si="2" ref="I21:I31">C21*J21/100</f>
        <v>0</v>
      </c>
      <c r="J21" s="109">
        <v>50</v>
      </c>
      <c r="K21" s="108"/>
      <c r="L21" s="109"/>
      <c r="M21" s="108"/>
      <c r="N21" s="109"/>
      <c r="O21" s="108"/>
      <c r="P21" s="110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0.5" customHeight="1">
      <c r="A22" s="185" t="str">
        <f>'orç_UBS BAGATINI'!A62</f>
        <v>6.0</v>
      </c>
      <c r="B22" s="106" t="str">
        <f>'orç_UBS BAGATINI'!D62</f>
        <v>PAREDES E PAINEIS INTERNOS</v>
      </c>
      <c r="C22" s="107">
        <f>'orç_UBS BAGATINI'!H83</f>
        <v>0</v>
      </c>
      <c r="D22" s="168">
        <f>'orç_UBS BAGATINI'!I83</f>
        <v>0</v>
      </c>
      <c r="E22" s="108">
        <f t="shared" si="0"/>
        <v>0</v>
      </c>
      <c r="F22" s="109">
        <v>50</v>
      </c>
      <c r="G22" s="108">
        <f t="shared" si="1"/>
        <v>0</v>
      </c>
      <c r="H22" s="109">
        <v>50</v>
      </c>
      <c r="I22" s="108">
        <f t="shared" si="2"/>
        <v>0</v>
      </c>
      <c r="J22" s="109"/>
      <c r="K22" s="108"/>
      <c r="L22" s="109"/>
      <c r="M22" s="108"/>
      <c r="N22" s="109"/>
      <c r="O22" s="108"/>
      <c r="P22" s="110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ht="10.5" customHeight="1">
      <c r="A23" s="185" t="str">
        <f>'orç_UBS BAGATINI'!A84</f>
        <v>7.0</v>
      </c>
      <c r="B23" s="106" t="str">
        <f>'orç_UBS BAGATINI'!D84</f>
        <v> ELÉTRICO</v>
      </c>
      <c r="C23" s="107">
        <f>'orç_UBS BAGATINI'!H90</f>
        <v>0</v>
      </c>
      <c r="D23" s="168">
        <f>'orç_UBS BAGATINI'!I90</f>
        <v>0</v>
      </c>
      <c r="E23" s="108">
        <f t="shared" si="0"/>
        <v>0</v>
      </c>
      <c r="F23" s="109">
        <v>50</v>
      </c>
      <c r="G23" s="108">
        <f t="shared" si="1"/>
        <v>0</v>
      </c>
      <c r="H23" s="109">
        <v>50</v>
      </c>
      <c r="I23" s="108">
        <f t="shared" si="2"/>
        <v>0</v>
      </c>
      <c r="J23" s="109"/>
      <c r="K23" s="108"/>
      <c r="L23" s="109"/>
      <c r="M23" s="108"/>
      <c r="N23" s="109"/>
      <c r="O23" s="108"/>
      <c r="P23" s="110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</row>
    <row r="24" spans="1:58" ht="10.5" customHeight="1">
      <c r="A24" s="185" t="str">
        <f>'orç_UBS BAGATINI'!A91</f>
        <v>8.0</v>
      </c>
      <c r="B24" s="106" t="str">
        <f>'orç_UBS BAGATINI'!D91</f>
        <v>HIDROSSANITÁRIO</v>
      </c>
      <c r="C24" s="107">
        <f>'orç_UBS BAGATINI'!H103</f>
        <v>0</v>
      </c>
      <c r="D24" s="168">
        <f>'orç_UBS BAGATINI'!I103</f>
        <v>0</v>
      </c>
      <c r="E24" s="108">
        <f t="shared" si="0"/>
        <v>0</v>
      </c>
      <c r="F24" s="109">
        <v>50</v>
      </c>
      <c r="G24" s="108">
        <f t="shared" si="1"/>
        <v>0</v>
      </c>
      <c r="H24" s="109">
        <v>50</v>
      </c>
      <c r="I24" s="108">
        <f t="shared" si="2"/>
        <v>0</v>
      </c>
      <c r="J24" s="109"/>
      <c r="K24" s="108"/>
      <c r="L24" s="109"/>
      <c r="M24" s="108"/>
      <c r="N24" s="109"/>
      <c r="O24" s="108"/>
      <c r="P24" s="110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0.5" customHeight="1">
      <c r="A25" s="185" t="str">
        <f>'orç_UBS BAGATINI'!A104</f>
        <v>9.0</v>
      </c>
      <c r="B25" s="106" t="str">
        <f>'orç_UBS BAGATINI'!D104</f>
        <v>PAVIMENTAÇÃO, PASSEIO PÚBLICO E JARDIM</v>
      </c>
      <c r="C25" s="107">
        <f>'orç_UBS BAGATINI'!H120</f>
        <v>0</v>
      </c>
      <c r="D25" s="168">
        <f>'orç_UBS BAGATINI'!I120</f>
        <v>0</v>
      </c>
      <c r="E25" s="108">
        <f t="shared" si="0"/>
        <v>0</v>
      </c>
      <c r="F25" s="109"/>
      <c r="G25" s="108">
        <f t="shared" si="1"/>
        <v>0</v>
      </c>
      <c r="H25" s="109">
        <v>20</v>
      </c>
      <c r="I25" s="108">
        <f t="shared" si="2"/>
        <v>0</v>
      </c>
      <c r="J25" s="109">
        <v>80</v>
      </c>
      <c r="K25" s="108"/>
      <c r="L25" s="109"/>
      <c r="M25" s="108"/>
      <c r="N25" s="109"/>
      <c r="O25" s="108"/>
      <c r="P25" s="110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0.5" customHeight="1">
      <c r="A26" s="185" t="str">
        <f>'orç_UBS BAGATINI'!A121</f>
        <v>10.0</v>
      </c>
      <c r="B26" s="106" t="str">
        <f>'orç_UBS BAGATINI'!D121</f>
        <v> CENTRAL DE GÁS</v>
      </c>
      <c r="C26" s="107">
        <f>'orç_UBS BAGATINI'!H135</f>
        <v>0</v>
      </c>
      <c r="D26" s="168">
        <f>'orç_UBS BAGATINI'!I135</f>
        <v>0</v>
      </c>
      <c r="E26" s="108">
        <f t="shared" si="0"/>
        <v>0</v>
      </c>
      <c r="F26" s="109"/>
      <c r="G26" s="108">
        <f t="shared" si="1"/>
        <v>0</v>
      </c>
      <c r="H26" s="109">
        <v>100</v>
      </c>
      <c r="I26" s="108">
        <f t="shared" si="2"/>
        <v>0</v>
      </c>
      <c r="J26" s="109"/>
      <c r="K26" s="108"/>
      <c r="L26" s="109"/>
      <c r="M26" s="108"/>
      <c r="N26" s="109"/>
      <c r="O26" s="108"/>
      <c r="P26" s="110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t="10.5" customHeight="1">
      <c r="A27" s="185" t="str">
        <f>'orç_UBS BAGATINI'!A136</f>
        <v>11.0</v>
      </c>
      <c r="B27" s="106" t="str">
        <f>'orç_UBS BAGATINI'!D136</f>
        <v> CENTRAL DE LIXO</v>
      </c>
      <c r="C27" s="107">
        <f>'orç_UBS BAGATINI'!H145</f>
        <v>0</v>
      </c>
      <c r="D27" s="168">
        <f>'orç_UBS BAGATINI'!I145</f>
        <v>0</v>
      </c>
      <c r="E27" s="108">
        <f t="shared" si="0"/>
        <v>0</v>
      </c>
      <c r="F27" s="109"/>
      <c r="G27" s="108">
        <f t="shared" si="1"/>
        <v>0</v>
      </c>
      <c r="H27" s="109">
        <v>100</v>
      </c>
      <c r="I27" s="108">
        <f t="shared" si="2"/>
        <v>0</v>
      </c>
      <c r="J27" s="109"/>
      <c r="K27" s="108"/>
      <c r="L27" s="109"/>
      <c r="M27" s="108"/>
      <c r="N27" s="109"/>
      <c r="O27" s="108"/>
      <c r="P27" s="110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ht="10.5" customHeight="1">
      <c r="A28" s="185" t="str">
        <f>'orç_UBS BAGATINI'!A146</f>
        <v>12.0</v>
      </c>
      <c r="B28" s="106" t="str">
        <f>'orç_UBS BAGATINI'!D146</f>
        <v>ESQUADRIAS </v>
      </c>
      <c r="C28" s="107">
        <f>'orç_UBS BAGATINI'!H151</f>
        <v>0</v>
      </c>
      <c r="D28" s="168">
        <f>'orç_UBS BAGATINI'!I151</f>
        <v>0</v>
      </c>
      <c r="E28" s="108">
        <f t="shared" si="0"/>
        <v>0</v>
      </c>
      <c r="F28" s="109"/>
      <c r="G28" s="108">
        <f t="shared" si="1"/>
        <v>0</v>
      </c>
      <c r="H28" s="109">
        <v>50</v>
      </c>
      <c r="I28" s="108">
        <f t="shared" si="2"/>
        <v>0</v>
      </c>
      <c r="J28" s="109">
        <v>50</v>
      </c>
      <c r="K28" s="108"/>
      <c r="L28" s="109"/>
      <c r="M28" s="108"/>
      <c r="N28" s="109"/>
      <c r="O28" s="108"/>
      <c r="P28" s="110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10.5" customHeight="1">
      <c r="A29" s="185" t="str">
        <f>'orç_UBS BAGATINI'!A152</f>
        <v>13.0</v>
      </c>
      <c r="B29" s="111" t="str">
        <f>'orç_UBS BAGATINI'!D152</f>
        <v>PINTURA</v>
      </c>
      <c r="C29" s="107">
        <f>'orç_UBS BAGATINI'!H159</f>
        <v>0</v>
      </c>
      <c r="D29" s="168">
        <f>'orç_UBS BAGATINI'!I159</f>
        <v>0</v>
      </c>
      <c r="E29" s="108">
        <f t="shared" si="0"/>
        <v>0</v>
      </c>
      <c r="F29" s="109"/>
      <c r="G29" s="108">
        <f t="shared" si="1"/>
        <v>0</v>
      </c>
      <c r="H29" s="109">
        <v>50</v>
      </c>
      <c r="I29" s="108">
        <f t="shared" si="2"/>
        <v>0</v>
      </c>
      <c r="J29" s="109">
        <v>50</v>
      </c>
      <c r="K29" s="108"/>
      <c r="L29" s="109"/>
      <c r="M29" s="108"/>
      <c r="N29" s="109"/>
      <c r="O29" s="108"/>
      <c r="P29" s="110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0.5" customHeight="1">
      <c r="A30" s="185" t="str">
        <f>'orç_UBS BAGATINI'!A160</f>
        <v>14.0</v>
      </c>
      <c r="B30" s="111" t="str">
        <f>'orç_UBS BAGATINI'!D160</f>
        <v>EQUIPAMENTO</v>
      </c>
      <c r="C30" s="107">
        <f>'orç_UBS BAGATINI'!H162</f>
        <v>0</v>
      </c>
      <c r="D30" s="168">
        <f>'orç_UBS BAGATINI'!I162</f>
        <v>0</v>
      </c>
      <c r="E30" s="108">
        <f t="shared" si="0"/>
        <v>0</v>
      </c>
      <c r="F30" s="109"/>
      <c r="G30" s="108">
        <f t="shared" si="1"/>
        <v>0</v>
      </c>
      <c r="H30" s="109"/>
      <c r="I30" s="108">
        <f t="shared" si="2"/>
        <v>0</v>
      </c>
      <c r="J30" s="109">
        <v>100</v>
      </c>
      <c r="K30" s="112"/>
      <c r="L30" s="109"/>
      <c r="M30" s="112"/>
      <c r="N30" s="109"/>
      <c r="O30" s="112"/>
      <c r="P30" s="11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0.5" customHeight="1">
      <c r="A31" s="185" t="str">
        <f>'orç_UBS BAGATINI'!A163</f>
        <v>15.0</v>
      </c>
      <c r="B31" s="113" t="str">
        <f>'orç_UBS BAGATINI'!D163</f>
        <v>SERVIÇOS FINAIS</v>
      </c>
      <c r="C31" s="114">
        <f>'orç_UBS BAGATINI'!H165</f>
        <v>0</v>
      </c>
      <c r="D31" s="168">
        <f>'orç_UBS BAGATINI'!I165</f>
        <v>0</v>
      </c>
      <c r="E31" s="108">
        <f t="shared" si="0"/>
        <v>0</v>
      </c>
      <c r="F31" s="109"/>
      <c r="G31" s="108">
        <f t="shared" si="1"/>
        <v>0</v>
      </c>
      <c r="H31" s="109"/>
      <c r="I31" s="108">
        <f t="shared" si="2"/>
        <v>0</v>
      </c>
      <c r="J31" s="109">
        <v>100</v>
      </c>
      <c r="K31" s="115"/>
      <c r="L31" s="109"/>
      <c r="M31" s="116"/>
      <c r="N31" s="109"/>
      <c r="O31" s="117"/>
      <c r="P31" s="110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0.5" customHeight="1">
      <c r="A32" s="90"/>
      <c r="B32" s="169"/>
      <c r="C32" s="114"/>
      <c r="D32" s="168"/>
      <c r="E32" s="108"/>
      <c r="F32" s="109"/>
      <c r="G32" s="108"/>
      <c r="H32" s="109"/>
      <c r="I32" s="115"/>
      <c r="J32" s="109"/>
      <c r="K32" s="115"/>
      <c r="L32" s="109"/>
      <c r="M32" s="116"/>
      <c r="N32" s="109"/>
      <c r="O32" s="117"/>
      <c r="P32" s="110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ht="10.5" customHeight="1">
      <c r="A33" s="90"/>
      <c r="B33" s="118" t="s">
        <v>33</v>
      </c>
      <c r="C33" s="119">
        <f>SUM(C17:C31)</f>
        <v>0</v>
      </c>
      <c r="D33" s="186">
        <f>SUM(D17:D32)</f>
        <v>0</v>
      </c>
      <c r="E33" s="121">
        <f>SUM(E16:E32)</f>
        <v>0</v>
      </c>
      <c r="F33" s="120" t="e">
        <f>E33/C34*100</f>
        <v>#DIV/0!</v>
      </c>
      <c r="G33" s="121">
        <f>SUM(G17:G31)</f>
        <v>0</v>
      </c>
      <c r="H33" s="120" t="e">
        <f>G33/C34*100</f>
        <v>#DIV/0!</v>
      </c>
      <c r="I33" s="121">
        <f>SUM(I17:I31)</f>
        <v>0</v>
      </c>
      <c r="J33" s="341" t="e">
        <f>I33/C34*100</f>
        <v>#DIV/0!</v>
      </c>
      <c r="K33" s="121"/>
      <c r="L33" s="120"/>
      <c r="M33" s="121"/>
      <c r="N33" s="120"/>
      <c r="O33" s="121"/>
      <c r="P33" s="122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ht="10.5" customHeight="1" thickBot="1">
      <c r="A34" s="93"/>
      <c r="B34" s="123" t="s">
        <v>34</v>
      </c>
      <c r="C34" s="124">
        <f>C33</f>
        <v>0</v>
      </c>
      <c r="D34" s="125" t="e">
        <f>C33/C34*100</f>
        <v>#DIV/0!</v>
      </c>
      <c r="E34" s="126">
        <f>E33</f>
        <v>0</v>
      </c>
      <c r="F34" s="127" t="e">
        <f>E33/C34*100</f>
        <v>#DIV/0!</v>
      </c>
      <c r="G34" s="128">
        <f>E34+G33</f>
        <v>0</v>
      </c>
      <c r="H34" s="127" t="e">
        <f>F34+H33</f>
        <v>#DIV/0!</v>
      </c>
      <c r="I34" s="128">
        <f>G34+I33</f>
        <v>0</v>
      </c>
      <c r="J34" s="127" t="e">
        <f>H34+J33</f>
        <v>#DIV/0!</v>
      </c>
      <c r="K34" s="128"/>
      <c r="L34" s="127"/>
      <c r="M34" s="128"/>
      <c r="N34" s="127"/>
      <c r="O34" s="128"/>
      <c r="P34" s="129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ht="10.5" customHeight="1">
      <c r="A35" s="130"/>
      <c r="B35" s="131"/>
      <c r="C35" s="67"/>
      <c r="D35" s="132"/>
      <c r="E35" s="132"/>
      <c r="F35" s="132"/>
      <c r="G35" s="132"/>
      <c r="H35" s="132"/>
      <c r="I35" s="133"/>
      <c r="J35" s="132"/>
      <c r="K35" s="132"/>
      <c r="L35" s="132"/>
      <c r="M35" s="132"/>
      <c r="N35" s="132"/>
      <c r="O35" s="67"/>
      <c r="P35" s="134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</row>
    <row r="36" spans="1:58" ht="10.5" customHeight="1">
      <c r="A36" s="130"/>
      <c r="B36" s="131"/>
      <c r="C36" s="67"/>
      <c r="D36" s="132"/>
      <c r="E36" s="132"/>
      <c r="F36" s="132"/>
      <c r="G36" s="132"/>
      <c r="H36" s="132"/>
      <c r="I36" s="133"/>
      <c r="J36" s="132"/>
      <c r="K36" s="132"/>
      <c r="L36" s="132"/>
      <c r="M36" s="132"/>
      <c r="N36" s="132"/>
      <c r="O36" s="67"/>
      <c r="P36" s="134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ht="14.25">
      <c r="A37" s="135"/>
      <c r="B37" s="131"/>
      <c r="C37" s="67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67"/>
      <c r="P37" s="134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4.25">
      <c r="A38" s="135"/>
      <c r="B38" s="131"/>
      <c r="C38" s="67"/>
      <c r="D38" s="132"/>
      <c r="E38" s="132"/>
      <c r="F38" s="132"/>
      <c r="G38" s="351"/>
      <c r="H38" s="351"/>
      <c r="I38" s="351"/>
      <c r="J38" s="351"/>
      <c r="K38" s="132"/>
      <c r="L38" s="132"/>
      <c r="M38" s="132"/>
      <c r="N38" s="132"/>
      <c r="O38" s="67"/>
      <c r="P38" s="134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</row>
    <row r="39" spans="1:58" ht="14.25">
      <c r="A39" s="135"/>
      <c r="B39" s="131"/>
      <c r="C39" s="67"/>
      <c r="D39" s="132"/>
      <c r="E39" s="132"/>
      <c r="F39" s="132"/>
      <c r="G39" s="187"/>
      <c r="H39" s="187"/>
      <c r="I39" s="187"/>
      <c r="J39" s="187"/>
      <c r="K39" s="132"/>
      <c r="L39" s="132"/>
      <c r="M39" s="132"/>
      <c r="N39" s="132"/>
      <c r="O39" s="67"/>
      <c r="P39" s="134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</row>
    <row r="40" spans="1:58" ht="14.25">
      <c r="A40" s="136"/>
      <c r="B40" s="131"/>
      <c r="C40" s="67"/>
      <c r="D40" s="132"/>
      <c r="E40" s="132"/>
      <c r="F40" s="132"/>
      <c r="G40" s="346"/>
      <c r="H40" s="346"/>
      <c r="I40" s="346"/>
      <c r="J40" s="346"/>
      <c r="K40" s="132"/>
      <c r="L40" s="346"/>
      <c r="M40" s="346"/>
      <c r="N40" s="346"/>
      <c r="O40" s="346"/>
      <c r="P40" s="134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</row>
    <row r="41" spans="1:58" ht="14.25">
      <c r="A41" s="130"/>
      <c r="B41" s="137"/>
      <c r="C41" s="67"/>
      <c r="D41" s="67"/>
      <c r="E41" s="138"/>
      <c r="F41" s="67"/>
      <c r="G41" s="346"/>
      <c r="H41" s="346"/>
      <c r="I41" s="346"/>
      <c r="J41" s="346"/>
      <c r="K41" s="139"/>
      <c r="L41" s="347"/>
      <c r="M41" s="347"/>
      <c r="N41" s="347"/>
      <c r="O41" s="347"/>
      <c r="P41" s="140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</row>
    <row r="42" spans="1:58" ht="13.5" thickBot="1">
      <c r="A42" s="141"/>
      <c r="B42" s="72"/>
      <c r="C42" s="72"/>
      <c r="D42" s="142"/>
      <c r="E42" s="143"/>
      <c r="F42" s="72"/>
      <c r="G42" s="346"/>
      <c r="H42" s="346"/>
      <c r="I42" s="346"/>
      <c r="J42" s="346"/>
      <c r="K42" s="67"/>
      <c r="L42" s="347"/>
      <c r="M42" s="347"/>
      <c r="N42" s="347"/>
      <c r="O42" s="347"/>
      <c r="P42" s="144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</row>
    <row r="43" spans="2:20" ht="12" customHeight="1">
      <c r="B43" s="145"/>
      <c r="C43" s="146"/>
      <c r="E43" s="147"/>
      <c r="G43" s="148"/>
      <c r="I43" s="149"/>
      <c r="J43" s="139"/>
      <c r="K43" s="138"/>
      <c r="L43" s="67"/>
      <c r="M43" s="67"/>
      <c r="N43" s="67"/>
      <c r="O43" s="67"/>
      <c r="P43" s="67"/>
      <c r="Q43" s="67"/>
      <c r="R43" s="67"/>
      <c r="S43" s="67"/>
      <c r="T43" s="67"/>
    </row>
    <row r="44" spans="2:11" ht="12" customHeight="1">
      <c r="B44" s="145"/>
      <c r="E44" s="150"/>
      <c r="G44" s="148"/>
      <c r="K44" s="151"/>
    </row>
    <row r="45" spans="2:11" ht="12" customHeight="1">
      <c r="B45" s="146"/>
      <c r="E45" s="152"/>
      <c r="K45" s="151"/>
    </row>
    <row r="46" spans="2:11" ht="12" customHeight="1">
      <c r="B46" s="137"/>
      <c r="E46" s="148"/>
      <c r="I46" s="146"/>
      <c r="K46" s="153"/>
    </row>
    <row r="47" spans="3:11" ht="12" customHeight="1">
      <c r="C47" s="154"/>
      <c r="K47" s="151"/>
    </row>
    <row r="48" ht="12" customHeight="1">
      <c r="K48" s="151"/>
    </row>
    <row r="49" spans="2:11" ht="12" customHeight="1">
      <c r="B49" s="145"/>
      <c r="G49" s="148"/>
      <c r="K49" s="153"/>
    </row>
    <row r="50" ht="12" customHeight="1">
      <c r="K50" s="151"/>
    </row>
    <row r="51" ht="12" customHeight="1">
      <c r="K51" s="153"/>
    </row>
    <row r="52" spans="2:11" ht="12" customHeight="1">
      <c r="B52" s="146"/>
      <c r="K52" s="155"/>
    </row>
    <row r="53" ht="12" customHeight="1">
      <c r="K53" s="153"/>
    </row>
    <row r="54" spans="2:11" ht="12" customHeight="1">
      <c r="B54" s="156"/>
      <c r="K54" s="153"/>
    </row>
    <row r="55" ht="12" customHeight="1">
      <c r="K55" s="153"/>
    </row>
    <row r="56" ht="12" customHeight="1"/>
    <row r="57" ht="12" customHeight="1"/>
    <row r="58" ht="12" customHeight="1"/>
    <row r="59" ht="12" customHeight="1"/>
    <row r="60" ht="12" customHeight="1"/>
  </sheetData>
  <sheetProtection/>
  <mergeCells count="15">
    <mergeCell ref="A9:P9"/>
    <mergeCell ref="G38:J38"/>
    <mergeCell ref="K10:P10"/>
    <mergeCell ref="E14:F14"/>
    <mergeCell ref="G14:H14"/>
    <mergeCell ref="I14:J14"/>
    <mergeCell ref="K14:L14"/>
    <mergeCell ref="M14:N14"/>
    <mergeCell ref="O14:P14"/>
    <mergeCell ref="G40:J40"/>
    <mergeCell ref="G41:J41"/>
    <mergeCell ref="G42:J42"/>
    <mergeCell ref="L40:O40"/>
    <mergeCell ref="L41:O41"/>
    <mergeCell ref="L42:O4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</dc:creator>
  <cp:keywords/>
  <dc:description/>
  <cp:lastModifiedBy>Windows10</cp:lastModifiedBy>
  <cp:lastPrinted>2019-11-25T17:09:59Z</cp:lastPrinted>
  <dcterms:created xsi:type="dcterms:W3CDTF">1998-06-30T20:42:15Z</dcterms:created>
  <dcterms:modified xsi:type="dcterms:W3CDTF">2020-01-22T19:26:48Z</dcterms:modified>
  <cp:category/>
  <cp:version/>
  <cp:contentType/>
  <cp:contentStatus/>
</cp:coreProperties>
</file>