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20" yWindow="720" windowWidth="9375" windowHeight="3855" tabRatio="599" activeTab="0"/>
  </bookViews>
  <sheets>
    <sheet name="Orçamento" sheetId="1" r:id="rId1"/>
    <sheet name="CFF" sheetId="2" r:id="rId2"/>
  </sheets>
  <externalReferences>
    <externalReference r:id="rId5"/>
  </externalReferences>
  <definedNames>
    <definedName name="_xlnm.Print_Area" localSheetId="0">'Orçamento'!$A$1:$F$39</definedName>
    <definedName name="AreaTeste">#REF!</definedName>
    <definedName name="AreaTeste2">#REF!</definedName>
    <definedName name="CélulaInicioPlanilha">#REF!</definedName>
    <definedName name="CélulaResumo">#REF!</definedName>
    <definedName name="_xlnm.Print_Titles" localSheetId="0">'Orçamento'!$15:$17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<sst xmlns="http://schemas.openxmlformats.org/spreadsheetml/2006/main" count="202" uniqueCount="75">
  <si>
    <t>ESTADO DE SANTA CATARINA</t>
  </si>
  <si>
    <t>MUNICÍPIO DE PALMITOS</t>
  </si>
  <si>
    <t>Rua Independência, 100 - Centro - CEP: 89.887-000 - CNPJ nº 85.361.863/0001-47</t>
  </si>
  <si>
    <t>(49) 3647-9600  -  www.palmitos.sc.gov.br  -  engenharia@palmitos.sc.gov.br</t>
  </si>
  <si>
    <t>Nº da medição:</t>
  </si>
  <si>
    <t>01</t>
  </si>
  <si>
    <t>Período de referência:</t>
  </si>
  <si>
    <t>Início:</t>
  </si>
  <si>
    <t>Final:</t>
  </si>
  <si>
    <t>Mês de Ref.:</t>
  </si>
  <si>
    <t>BOLETIM DE MEDIÇÃO</t>
  </si>
  <si>
    <t>ITEM</t>
  </si>
  <si>
    <t>DESCRIÇÃO DOS SERVIÇOS</t>
  </si>
  <si>
    <t>UNID.</t>
  </si>
  <si>
    <t>QUANT.</t>
  </si>
  <si>
    <t>MEDIDO NO PERÍODO</t>
  </si>
  <si>
    <t>ACUMULADO NO PERÍODO</t>
  </si>
  <si>
    <t>QUANT</t>
  </si>
  <si>
    <t>VALOR</t>
  </si>
  <si>
    <t>%</t>
  </si>
  <si>
    <t>SUBTOTAL</t>
  </si>
  <si>
    <t>------------------------------------------------------------------</t>
  </si>
  <si>
    <t>JULIANO PEDRO SCANDOLARA</t>
  </si>
  <si>
    <t>Faltam: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</si>
  <si>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</si>
  <si>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</si>
  <si>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</si>
  <si>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</si>
  <si>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</si>
  <si>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</si>
  <si>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</si>
  <si>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</si>
  <si>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</si>
  <si>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</si>
  <si>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1.1</t>
  </si>
  <si>
    <t>TOTAL PARCIAL DA OBRA</t>
  </si>
  <si>
    <t xml:space="preserve">Objeto : </t>
  </si>
  <si>
    <t>REFORMA DA UBS IRMANDO SCHAPPO</t>
  </si>
  <si>
    <t>dias p/ término da obra</t>
  </si>
  <si>
    <t>Palmitos, SC,  19 de maio de 2020.</t>
  </si>
  <si>
    <r>
      <rPr>
        <sz val="10"/>
        <rFont val="Calibri"/>
        <family val="2"/>
      </rPr>
      <t xml:space="preserve">Local </t>
    </r>
    <r>
      <rPr>
        <b/>
        <sz val="10"/>
        <rFont val="Calibri"/>
        <family val="2"/>
      </rPr>
      <t xml:space="preserve">: </t>
    </r>
  </si>
  <si>
    <t xml:space="preserve">Item : </t>
  </si>
  <si>
    <t xml:space="preserve">INSTALAÇÃO DE ELEVADOR ENCLAUSURADO ACESSÍVEL </t>
  </si>
  <si>
    <t>ELEVADOR ENCLAUSURADO</t>
  </si>
  <si>
    <t>Elevador enclausurado acessível, com cabina de 1,10 m de altura com acionamento hidráulico, enclausuramento composto de estrutura metálica e vedação em placas ACM, cobertura metálica embutida, conforme especificações técnicas constantes no Memorial Descritivo e Projeto Arquitetônico - Fornecimento e Instalação.</t>
  </si>
  <si>
    <t>Rua Paraná, 372 - Bairro Bagatini - Palmitos / SC</t>
  </si>
  <si>
    <t>un.</t>
  </si>
  <si>
    <t>JANEIRO DE 2022</t>
  </si>
  <si>
    <t>Nº Paradas:</t>
  </si>
  <si>
    <t>Desnível:</t>
  </si>
  <si>
    <t>3,00 m</t>
  </si>
  <si>
    <t>2</t>
  </si>
  <si>
    <t xml:space="preserve">PREÇO TOTAL </t>
  </si>
  <si>
    <t>TOTAL (R$)</t>
  </si>
  <si>
    <t>PREÇO UNIT. (R$)</t>
  </si>
  <si>
    <t>PLANILHA ORÇAMENTÁRIA</t>
  </si>
  <si>
    <t xml:space="preserve">BDI = </t>
  </si>
  <si>
    <t>Obs.:</t>
  </si>
  <si>
    <t>- O valor de materiais e mão de obra foi obtido através de orçamentos coletados no mercado.</t>
  </si>
  <si>
    <t>- O BDI considerado foi de 25,00%</t>
  </si>
  <si>
    <t>- Não estão considerados os serviços de Obras Civis e Instalações Elétricas até o elevador, que fica a cargo do Município de Palmitos - Prefeitura.</t>
  </si>
  <si>
    <t>BDI =</t>
  </si>
  <si>
    <t>Item</t>
  </si>
  <si>
    <t>Descrição</t>
  </si>
  <si>
    <t>Preço Total (R$)</t>
  </si>
  <si>
    <t>MÊS 1</t>
  </si>
  <si>
    <t>MÊS 2</t>
  </si>
  <si>
    <t>MÊS 3</t>
  </si>
  <si>
    <t>R$</t>
  </si>
  <si>
    <t>VALOR TOTAL (R$)</t>
  </si>
  <si>
    <t>ACUMULADO</t>
  </si>
  <si>
    <t>CRONOGRAMA FÍSICO-FINANCEIRO</t>
  </si>
  <si>
    <t>Palmitos, SC, 09/02/2022</t>
  </si>
  <si>
    <t>Eng. Civil / CREA-SC nº 51.858-1</t>
  </si>
  <si>
    <t>Engº Civil - CREA/SC nº 51.858-1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</si>
</sst>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%;\-0.00;;@"/>
    <numFmt numFmtId="193" formatCode="0.00;\-0.00;;@"/>
    <numFmt numFmtId="194" formatCode="&quot;R$&quot;\ #,##0.00;\-0.00;;@"/>
    <numFmt numFmtId="195" formatCode="&quot;R$&quot;\ #,##0.00"/>
    <numFmt numFmtId="196" formatCode="0.00\ &quot;%&quot;;\-0.00;;@"/>
    <numFmt numFmtId="197" formatCode="&quot; R$&quot;\ ###,###.00;\-0.00;;@"/>
    <numFmt numFmtId="198" formatCode="&quot; R$&quot;\ 0.00;\-0.00;;@"/>
    <numFmt numFmtId="199" formatCode="0.0%"/>
    <numFmt numFmtId="200" formatCode="[$-416]dddd\,\ d&quot; de &quot;mmmm&quot; de &quot;yyyy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0.000%"/>
    <numFmt numFmtId="207" formatCode="0.0000%"/>
    <numFmt numFmtId="208" formatCode="#,##0.0000000000"/>
    <numFmt numFmtId="209" formatCode="&quot;Ativado&quot;;&quot;Ativado&quot;;&quot;Desativado&quot;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51"/>
      <name val="Arial"/>
      <family val="2"/>
    </font>
    <font>
      <b/>
      <sz val="9"/>
      <color indexed="30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10"/>
      <color indexed="5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87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7" fontId="1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87" fontId="15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17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0" fontId="18" fillId="0" borderId="0" xfId="5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71" fontId="4" fillId="0" borderId="10" xfId="69" applyFont="1" applyBorder="1" applyAlignment="1">
      <alignment horizontal="right" vertical="center" wrapText="1"/>
    </xf>
    <xf numFmtId="10" fontId="4" fillId="0" borderId="10" xfId="53" applyNumberFormat="1" applyFont="1" applyBorder="1" applyAlignment="1">
      <alignment horizontal="right" vertical="center" wrapText="1"/>
    </xf>
    <xf numFmtId="43" fontId="22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horizontal="right" vertical="center" wrapText="1"/>
    </xf>
    <xf numFmtId="10" fontId="10" fillId="0" borderId="10" xfId="53" applyNumberFormat="1" applyFont="1" applyBorder="1" applyAlignment="1">
      <alignment horizontal="right" vertical="center" wrapText="1"/>
    </xf>
    <xf numFmtId="43" fontId="23" fillId="0" borderId="10" xfId="0" applyNumberFormat="1" applyFont="1" applyFill="1" applyBorder="1" applyAlignment="1">
      <alignment/>
    </xf>
    <xf numFmtId="171" fontId="4" fillId="0" borderId="10" xfId="68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4" fillId="35" borderId="11" xfId="0" applyNumberFormat="1" applyFont="1" applyFill="1" applyBorder="1" applyAlignment="1">
      <alignment horizontal="right" vertical="center" wrapText="1"/>
    </xf>
    <xf numFmtId="171" fontId="4" fillId="35" borderId="11" xfId="69" applyFont="1" applyFill="1" applyBorder="1" applyAlignment="1">
      <alignment horizontal="right" vertical="center" wrapText="1"/>
    </xf>
    <xf numFmtId="10" fontId="4" fillId="35" borderId="11" xfId="53" applyNumberFormat="1" applyFont="1" applyFill="1" applyBorder="1" applyAlignment="1">
      <alignment horizontal="right" vertical="center" wrapText="1"/>
    </xf>
    <xf numFmtId="43" fontId="22" fillId="35" borderId="11" xfId="0" applyNumberFormat="1" applyFont="1" applyFill="1" applyBorder="1" applyAlignment="1">
      <alignment/>
    </xf>
    <xf numFmtId="10" fontId="22" fillId="35" borderId="12" xfId="54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10" fontId="10" fillId="0" borderId="0" xfId="54" applyNumberFormat="1" applyFont="1" applyFill="1" applyBorder="1" applyAlignment="1">
      <alignment horizontal="center"/>
    </xf>
    <xf numFmtId="10" fontId="4" fillId="0" borderId="14" xfId="55" applyNumberFormat="1" applyFont="1" applyFill="1" applyBorder="1" applyAlignment="1">
      <alignment horizontal="right" vertical="center"/>
    </xf>
    <xf numFmtId="10" fontId="10" fillId="0" borderId="14" xfId="55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0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vertical="center"/>
    </xf>
    <xf numFmtId="171" fontId="1" fillId="36" borderId="17" xfId="68" applyFont="1" applyFill="1" applyBorder="1" applyAlignment="1">
      <alignment vertical="center"/>
    </xf>
    <xf numFmtId="10" fontId="1" fillId="36" borderId="17" xfId="53" applyNumberFormat="1" applyFont="1" applyFill="1" applyBorder="1" applyAlignment="1">
      <alignment vertical="center"/>
    </xf>
    <xf numFmtId="10" fontId="1" fillId="36" borderId="17" xfId="54" applyNumberFormat="1" applyFont="1" applyFill="1" applyBorder="1" applyAlignment="1">
      <alignment vertical="center"/>
    </xf>
    <xf numFmtId="10" fontId="10" fillId="36" borderId="18" xfId="54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16" fillId="0" borderId="0" xfId="50" applyFont="1" applyBorder="1" applyAlignment="1">
      <alignment horizontal="left" vertical="center"/>
      <protection/>
    </xf>
    <xf numFmtId="4" fontId="13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4" fontId="16" fillId="0" borderId="0" xfId="50" applyNumberFormat="1" applyFont="1" applyBorder="1" applyAlignment="1">
      <alignment horizontal="left" vertical="center"/>
      <protection/>
    </xf>
    <xf numFmtId="3" fontId="26" fillId="0" borderId="0" xfId="69" applyNumberFormat="1" applyFont="1" applyFill="1" applyBorder="1" applyAlignment="1">
      <alignment horizontal="right" vertical="center"/>
    </xf>
    <xf numFmtId="14" fontId="26" fillId="0" borderId="0" xfId="50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05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 wrapText="1"/>
    </xf>
    <xf numFmtId="0" fontId="10" fillId="0" borderId="21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171" fontId="13" fillId="0" borderId="0" xfId="68" applyFont="1" applyFill="1" applyBorder="1" applyAlignment="1" quotePrefix="1">
      <alignment horizontal="left" vertical="center"/>
    </xf>
    <xf numFmtId="171" fontId="13" fillId="0" borderId="0" xfId="68" applyFont="1" applyFill="1" applyBorder="1" applyAlignment="1">
      <alignment horizontal="left" vertical="center"/>
    </xf>
    <xf numFmtId="10" fontId="27" fillId="0" borderId="0" xfId="0" applyNumberFormat="1" applyFont="1" applyFill="1" applyBorder="1" applyAlignment="1">
      <alignment horizontal="right" vertical="center"/>
    </xf>
    <xf numFmtId="10" fontId="27" fillId="0" borderId="0" xfId="0" applyNumberFormat="1" applyFont="1" applyFill="1" applyBorder="1" applyAlignment="1">
      <alignment horizontal="left" vertical="center"/>
    </xf>
    <xf numFmtId="0" fontId="5" fillId="0" borderId="0" xfId="50" applyFont="1">
      <alignment/>
      <protection/>
    </xf>
    <xf numFmtId="187" fontId="28" fillId="0" borderId="0" xfId="50" applyNumberFormat="1" applyFont="1" applyBorder="1">
      <alignment/>
      <protection/>
    </xf>
    <xf numFmtId="187" fontId="29" fillId="0" borderId="0" xfId="50" applyNumberFormat="1" applyFont="1" applyBorder="1">
      <alignment/>
      <protection/>
    </xf>
    <xf numFmtId="0" fontId="8" fillId="0" borderId="0" xfId="50" applyFont="1" applyBorder="1" applyAlignment="1">
      <alignment/>
      <protection/>
    </xf>
    <xf numFmtId="187" fontId="0" fillId="0" borderId="0" xfId="50" applyNumberFormat="1" applyFont="1" applyBorder="1">
      <alignment/>
      <protection/>
    </xf>
    <xf numFmtId="0" fontId="30" fillId="0" borderId="0" xfId="50" applyFont="1" applyBorder="1" applyAlignment="1">
      <alignment vertical="center"/>
      <protection/>
    </xf>
    <xf numFmtId="0" fontId="0" fillId="0" borderId="0" xfId="50" applyFont="1">
      <alignment/>
      <protection/>
    </xf>
    <xf numFmtId="0" fontId="1" fillId="0" borderId="0" xfId="50" applyFont="1" applyBorder="1">
      <alignment/>
      <protection/>
    </xf>
    <xf numFmtId="0" fontId="0" fillId="0" borderId="0" xfId="50" applyFont="1" applyBorder="1">
      <alignment/>
      <protection/>
    </xf>
    <xf numFmtId="0" fontId="10" fillId="12" borderId="23" xfId="0" applyFont="1" applyFill="1" applyBorder="1" applyAlignment="1">
      <alignment horizontal="center"/>
    </xf>
    <xf numFmtId="0" fontId="10" fillId="12" borderId="11" xfId="0" applyFont="1" applyFill="1" applyBorder="1" applyAlignment="1">
      <alignment/>
    </xf>
    <xf numFmtId="0" fontId="4" fillId="12" borderId="11" xfId="0" applyFont="1" applyFill="1" applyBorder="1" applyAlignment="1">
      <alignment horizontal="center" vertical="center" wrapText="1"/>
    </xf>
    <xf numFmtId="4" fontId="4" fillId="12" borderId="11" xfId="0" applyNumberFormat="1" applyFont="1" applyFill="1" applyBorder="1" applyAlignment="1">
      <alignment vertical="center"/>
    </xf>
    <xf numFmtId="4" fontId="4" fillId="12" borderId="11" xfId="0" applyNumberFormat="1" applyFont="1" applyFill="1" applyBorder="1" applyAlignment="1">
      <alignment horizontal="right" vertical="center" wrapText="1"/>
    </xf>
    <xf numFmtId="4" fontId="4" fillId="12" borderId="12" xfId="0" applyNumberFormat="1" applyFont="1" applyFill="1" applyBorder="1" applyAlignment="1">
      <alignment horizontal="right" vertical="center" wrapText="1"/>
    </xf>
    <xf numFmtId="0" fontId="6" fillId="0" borderId="0" xfId="50" applyFont="1" applyBorder="1">
      <alignment/>
      <protection/>
    </xf>
    <xf numFmtId="0" fontId="7" fillId="0" borderId="0" xfId="0" applyFont="1" applyBorder="1" applyAlignment="1">
      <alignment horizontal="left" vertical="center"/>
    </xf>
    <xf numFmtId="0" fontId="6" fillId="0" borderId="0" xfId="50" applyFont="1">
      <alignment/>
      <protection/>
    </xf>
    <xf numFmtId="0" fontId="6" fillId="0" borderId="0" xfId="50" applyFont="1" applyFill="1" applyBorder="1">
      <alignment/>
      <protection/>
    </xf>
    <xf numFmtId="0" fontId="7" fillId="0" borderId="0" xfId="0" applyFont="1" applyBorder="1" applyAlignment="1">
      <alignment vertical="center"/>
    </xf>
    <xf numFmtId="0" fontId="47" fillId="0" borderId="0" xfId="50" applyFont="1" applyAlignment="1">
      <alignment horizontal="center"/>
      <protection/>
    </xf>
    <xf numFmtId="17" fontId="7" fillId="37" borderId="24" xfId="50" applyNumberFormat="1" applyFont="1" applyFill="1" applyBorder="1" applyAlignment="1">
      <alignment horizontal="center" vertical="center"/>
      <protection/>
    </xf>
    <xf numFmtId="0" fontId="6" fillId="37" borderId="24" xfId="50" applyFont="1" applyFill="1" applyBorder="1" applyAlignment="1">
      <alignment horizontal="center"/>
      <protection/>
    </xf>
    <xf numFmtId="0" fontId="7" fillId="37" borderId="24" xfId="50" applyFont="1" applyFill="1" applyBorder="1" applyAlignment="1">
      <alignment horizontal="right"/>
      <protection/>
    </xf>
    <xf numFmtId="10" fontId="7" fillId="37" borderId="24" xfId="55" applyNumberFormat="1" applyFont="1" applyFill="1" applyBorder="1" applyAlignment="1">
      <alignment horizontal="center"/>
    </xf>
    <xf numFmtId="171" fontId="7" fillId="37" borderId="24" xfId="70" applyFont="1" applyFill="1" applyBorder="1" applyAlignment="1">
      <alignment horizontal="center"/>
    </xf>
    <xf numFmtId="9" fontId="7" fillId="37" borderId="24" xfId="55" applyNumberFormat="1" applyFont="1" applyFill="1" applyBorder="1" applyAlignment="1">
      <alignment horizontal="center"/>
    </xf>
    <xf numFmtId="171" fontId="7" fillId="37" borderId="24" xfId="55" applyNumberFormat="1" applyFont="1" applyFill="1" applyBorder="1" applyAlignment="1">
      <alignment horizontal="center"/>
    </xf>
    <xf numFmtId="0" fontId="48" fillId="0" borderId="0" xfId="50" applyFont="1">
      <alignment/>
      <protection/>
    </xf>
    <xf numFmtId="4" fontId="7" fillId="0" borderId="0" xfId="50" applyNumberFormat="1" applyFont="1" applyAlignment="1">
      <alignment horizontal="right"/>
      <protection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" fontId="27" fillId="0" borderId="0" xfId="50" applyNumberFormat="1" applyFont="1" applyFill="1" applyBorder="1" applyAlignment="1">
      <alignment horizontal="right"/>
      <protection/>
    </xf>
    <xf numFmtId="10" fontId="27" fillId="0" borderId="0" xfId="53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0" fontId="4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71" fontId="6" fillId="0" borderId="0" xfId="69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1" fontId="1" fillId="36" borderId="25" xfId="68" applyFont="1" applyFill="1" applyBorder="1" applyAlignment="1">
      <alignment vertical="center"/>
    </xf>
    <xf numFmtId="171" fontId="1" fillId="36" borderId="24" xfId="68" applyFont="1" applyFill="1" applyBorder="1" applyAlignment="1">
      <alignment vertical="center"/>
    </xf>
    <xf numFmtId="4" fontId="10" fillId="36" borderId="24" xfId="0" applyNumberFormat="1" applyFont="1" applyFill="1" applyBorder="1" applyAlignment="1">
      <alignment horizontal="center" vertical="center" wrapText="1"/>
    </xf>
    <xf numFmtId="0" fontId="27" fillId="12" borderId="26" xfId="0" applyFont="1" applyFill="1" applyBorder="1" applyAlignment="1">
      <alignment horizontal="center" vertical="center"/>
    </xf>
    <xf numFmtId="0" fontId="27" fillId="12" borderId="27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49" fontId="1" fillId="36" borderId="24" xfId="0" applyNumberFormat="1" applyFont="1" applyFill="1" applyBorder="1" applyAlignment="1">
      <alignment horizontal="right" vertical="center"/>
    </xf>
    <xf numFmtId="0" fontId="0" fillId="36" borderId="24" xfId="0" applyFont="1" applyFill="1" applyBorder="1" applyAlignment="1">
      <alignment vertical="center"/>
    </xf>
    <xf numFmtId="49" fontId="1" fillId="36" borderId="29" xfId="0" applyNumberFormat="1" applyFont="1" applyFill="1" applyBorder="1" applyAlignment="1">
      <alignment horizontal="right" vertical="center"/>
    </xf>
    <xf numFmtId="0" fontId="0" fillId="36" borderId="30" xfId="0" applyFont="1" applyFill="1" applyBorder="1" applyAlignment="1">
      <alignment vertical="center"/>
    </xf>
    <xf numFmtId="4" fontId="10" fillId="36" borderId="16" xfId="0" applyNumberFormat="1" applyFont="1" applyFill="1" applyBorder="1" applyAlignment="1">
      <alignment horizontal="center" vertical="center" wrapText="1"/>
    </xf>
    <xf numFmtId="4" fontId="10" fillId="36" borderId="31" xfId="0" applyNumberFormat="1" applyFont="1" applyFill="1" applyBorder="1" applyAlignment="1">
      <alignment horizontal="center" vertical="center" wrapText="1"/>
    </xf>
    <xf numFmtId="4" fontId="10" fillId="36" borderId="32" xfId="0" applyNumberFormat="1" applyFont="1" applyFill="1" applyBorder="1" applyAlignment="1">
      <alignment horizontal="center" vertical="center" wrapText="1"/>
    </xf>
    <xf numFmtId="49" fontId="21" fillId="38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7" fillId="37" borderId="33" xfId="50" applyNumberFormat="1" applyFont="1" applyFill="1" applyBorder="1" applyAlignment="1">
      <alignment horizontal="center" vertical="center"/>
      <protection/>
    </xf>
    <xf numFmtId="0" fontId="7" fillId="37" borderId="34" xfId="50" applyNumberFormat="1" applyFont="1" applyFill="1" applyBorder="1" applyAlignment="1">
      <alignment horizontal="center" vertical="center"/>
      <protection/>
    </xf>
    <xf numFmtId="17" fontId="7" fillId="37" borderId="33" xfId="50" applyNumberFormat="1" applyFont="1" applyFill="1" applyBorder="1" applyAlignment="1">
      <alignment horizontal="center" vertical="center"/>
      <protection/>
    </xf>
    <xf numFmtId="17" fontId="7" fillId="37" borderId="34" xfId="50" applyNumberFormat="1" applyFont="1" applyFill="1" applyBorder="1" applyAlignment="1">
      <alignment horizontal="center" vertical="center"/>
      <protection/>
    </xf>
    <xf numFmtId="17" fontId="7" fillId="37" borderId="33" xfId="50" applyNumberFormat="1" applyFont="1" applyFill="1" applyBorder="1" applyAlignment="1">
      <alignment horizontal="center" vertical="center" wrapText="1"/>
      <protection/>
    </xf>
    <xf numFmtId="17" fontId="7" fillId="37" borderId="34" xfId="50" applyNumberFormat="1" applyFont="1" applyFill="1" applyBorder="1" applyAlignment="1">
      <alignment horizontal="center" vertical="center" wrapText="1"/>
      <protection/>
    </xf>
    <xf numFmtId="17" fontId="7" fillId="37" borderId="26" xfId="50" applyNumberFormat="1" applyFont="1" applyFill="1" applyBorder="1" applyAlignment="1">
      <alignment horizontal="center" vertical="center"/>
      <protection/>
    </xf>
    <xf numFmtId="17" fontId="7" fillId="37" borderId="28" xfId="50" applyNumberFormat="1" applyFont="1" applyFill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/>
      <protection/>
    </xf>
    <xf numFmtId="0" fontId="6" fillId="0" borderId="11" xfId="50" applyFont="1" applyBorder="1">
      <alignment/>
      <protection/>
    </xf>
    <xf numFmtId="10" fontId="6" fillId="0" borderId="11" xfId="56" applyNumberFormat="1" applyFont="1" applyBorder="1" applyAlignment="1">
      <alignment horizontal="center"/>
    </xf>
    <xf numFmtId="171" fontId="6" fillId="0" borderId="11" xfId="70" applyFont="1" applyBorder="1" applyAlignment="1">
      <alignment horizontal="center"/>
    </xf>
    <xf numFmtId="9" fontId="6" fillId="0" borderId="11" xfId="55" applyNumberFormat="1" applyFont="1" applyBorder="1" applyAlignment="1">
      <alignment horizontal="center"/>
    </xf>
    <xf numFmtId="171" fontId="6" fillId="0" borderId="12" xfId="70" applyFont="1" applyBorder="1" applyAlignment="1">
      <alignment horizontal="center"/>
    </xf>
    <xf numFmtId="0" fontId="6" fillId="0" borderId="20" xfId="50" applyFont="1" applyBorder="1" applyAlignment="1">
      <alignment horizontal="center"/>
      <protection/>
    </xf>
    <xf numFmtId="0" fontId="6" fillId="0" borderId="21" xfId="50" applyFont="1" applyBorder="1">
      <alignment/>
      <protection/>
    </xf>
    <xf numFmtId="10" fontId="6" fillId="0" borderId="21" xfId="56" applyNumberFormat="1" applyFont="1" applyBorder="1" applyAlignment="1">
      <alignment horizontal="center"/>
    </xf>
    <xf numFmtId="171" fontId="6" fillId="0" borderId="21" xfId="70" applyFont="1" applyBorder="1" applyAlignment="1">
      <alignment horizontal="center"/>
    </xf>
    <xf numFmtId="9" fontId="6" fillId="0" borderId="21" xfId="55" applyNumberFormat="1" applyFont="1" applyBorder="1" applyAlignment="1">
      <alignment horizontal="center"/>
    </xf>
    <xf numFmtId="171" fontId="6" fillId="0" borderId="22" xfId="7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Porcentagem 2" xfId="54"/>
    <cellStyle name="Porcentagem 2 2" xfId="55"/>
    <cellStyle name="Porcentagem 3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4" xfId="70"/>
  </cellStyles>
  <dxfs count="1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elangelo\dados\Or&#231;amentos\Or&#231;amento%20Toulon\Funda&#231;&#227;o\TUBUL&#21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FUND."/>
      <sheetName val="1.A-FUND-TUB"/>
      <sheetName val="1.A-FUND-TUB ELIP"/>
      <sheetName val="1.A-TUB.-CENT."/>
      <sheetName val="1.A-TUB.-DIV."/>
      <sheetName val="1.A3-TUB.-CA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SheetLayoutView="85" zoomScalePageLayoutView="0" workbookViewId="0" topLeftCell="A1">
      <selection activeCell="A23" sqref="A23:E23"/>
    </sheetView>
  </sheetViews>
  <sheetFormatPr defaultColWidth="9.140625" defaultRowHeight="12.75"/>
  <cols>
    <col min="1" max="1" width="13.421875" style="20" customWidth="1"/>
    <col min="2" max="2" width="62.57421875" style="20" customWidth="1"/>
    <col min="3" max="3" width="6.7109375" style="20" bestFit="1" customWidth="1"/>
    <col min="4" max="4" width="8.8515625" style="23" customWidth="1"/>
    <col min="5" max="5" width="13.57421875" style="56" bestFit="1" customWidth="1"/>
    <col min="6" max="6" width="15.00390625" style="23" customWidth="1"/>
    <col min="7" max="7" width="2.140625" style="22" customWidth="1"/>
    <col min="8" max="8" width="12.00390625" style="22" hidden="1" customWidth="1"/>
    <col min="9" max="9" width="14.28125" style="22" hidden="1" customWidth="1"/>
    <col min="10" max="10" width="11.7109375" style="22" hidden="1" customWidth="1"/>
    <col min="11" max="11" width="16.28125" style="22" hidden="1" customWidth="1"/>
    <col min="12" max="12" width="13.421875" style="22" hidden="1" customWidth="1"/>
    <col min="13" max="13" width="11.7109375" style="22" hidden="1" customWidth="1"/>
    <col min="14" max="14" width="12.00390625" style="22" hidden="1" customWidth="1"/>
    <col min="15" max="16" width="11.7109375" style="22" hidden="1" customWidth="1"/>
    <col min="17" max="17" width="12.00390625" style="22" hidden="1" customWidth="1"/>
    <col min="18" max="19" width="11.7109375" style="22" hidden="1" customWidth="1"/>
    <col min="20" max="20" width="12.00390625" style="22" hidden="1" customWidth="1"/>
    <col min="21" max="22" width="11.7109375" style="22" hidden="1" customWidth="1"/>
    <col min="23" max="23" width="12.00390625" style="22" hidden="1" customWidth="1"/>
    <col min="24" max="25" width="11.7109375" style="22" hidden="1" customWidth="1"/>
    <col min="26" max="26" width="12.00390625" style="22" hidden="1" customWidth="1"/>
    <col min="27" max="28" width="11.7109375" style="22" hidden="1" customWidth="1"/>
    <col min="29" max="29" width="12.00390625" style="22" hidden="1" customWidth="1"/>
    <col min="30" max="31" width="11.7109375" style="22" hidden="1" customWidth="1"/>
    <col min="32" max="32" width="12.00390625" style="22" hidden="1" customWidth="1"/>
    <col min="33" max="34" width="11.7109375" style="22" hidden="1" customWidth="1"/>
    <col min="35" max="35" width="12.00390625" style="22" hidden="1" customWidth="1"/>
    <col min="36" max="37" width="11.7109375" style="22" hidden="1" customWidth="1"/>
    <col min="38" max="38" width="12.00390625" style="22" hidden="1" customWidth="1"/>
    <col min="39" max="40" width="11.7109375" style="22" hidden="1" customWidth="1"/>
    <col min="41" max="41" width="10.7109375" style="22" hidden="1" customWidth="1"/>
    <col min="42" max="42" width="12.140625" style="22" hidden="1" customWidth="1"/>
    <col min="43" max="43" width="9.57421875" style="28" hidden="1" customWidth="1"/>
    <col min="45" max="16384" width="9.140625" style="20" customWidth="1"/>
  </cols>
  <sheetData>
    <row r="1" spans="1:43" s="3" customFormat="1" ht="21">
      <c r="A1" s="1"/>
      <c r="B1" s="2" t="s">
        <v>0</v>
      </c>
      <c r="D1" s="4"/>
      <c r="E1" s="1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6"/>
    </row>
    <row r="2" spans="1:43" s="3" customFormat="1" ht="19.5" customHeight="1">
      <c r="A2" s="1"/>
      <c r="B2" s="4" t="s">
        <v>1</v>
      </c>
      <c r="D2" s="7"/>
      <c r="E2" s="1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6"/>
    </row>
    <row r="3" spans="1:43" s="3" customFormat="1" ht="12.75">
      <c r="A3" s="1"/>
      <c r="B3" s="8" t="s">
        <v>2</v>
      </c>
      <c r="D3" s="8"/>
      <c r="E3" s="1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6"/>
    </row>
    <row r="4" spans="1:43" s="3" customFormat="1" ht="12.75">
      <c r="A4" s="1"/>
      <c r="B4" s="8" t="s">
        <v>3</v>
      </c>
      <c r="D4" s="8"/>
      <c r="E4" s="1"/>
      <c r="F4" s="5"/>
      <c r="G4" s="6"/>
      <c r="AO4" s="6"/>
      <c r="AP4" s="36"/>
      <c r="AQ4" s="63"/>
    </row>
    <row r="5" spans="1:43" s="3" customFormat="1" ht="18.75" customHeight="1">
      <c r="A5" s="1"/>
      <c r="B5" s="1"/>
      <c r="C5" s="80"/>
      <c r="D5" s="81"/>
      <c r="E5" s="82"/>
      <c r="G5" s="6"/>
      <c r="H5" s="6"/>
      <c r="K5" s="6"/>
      <c r="N5" s="6"/>
      <c r="AO5" s="37"/>
      <c r="AP5" s="40"/>
      <c r="AQ5" s="67"/>
    </row>
    <row r="6" spans="1:43" s="3" customFormat="1" ht="16.5" customHeight="1">
      <c r="A6" s="89" t="s">
        <v>36</v>
      </c>
      <c r="B6" s="98" t="s">
        <v>37</v>
      </c>
      <c r="C6" s="80"/>
      <c r="D6" s="81"/>
      <c r="E6" s="82"/>
      <c r="G6" s="11"/>
      <c r="H6" s="10"/>
      <c r="I6" s="33" t="s">
        <v>4</v>
      </c>
      <c r="J6" s="1"/>
      <c r="K6" s="10"/>
      <c r="L6" s="33" t="s">
        <v>4</v>
      </c>
      <c r="M6" s="1"/>
      <c r="N6" s="10"/>
      <c r="O6" s="33" t="s">
        <v>4</v>
      </c>
      <c r="P6" s="1"/>
      <c r="R6" s="33" t="s">
        <v>4</v>
      </c>
      <c r="S6" s="1"/>
      <c r="U6" s="33" t="s">
        <v>4</v>
      </c>
      <c r="V6" s="1"/>
      <c r="X6" s="33" t="s">
        <v>4</v>
      </c>
      <c r="Y6" s="1"/>
      <c r="AA6" s="33" t="s">
        <v>4</v>
      </c>
      <c r="AB6" s="1"/>
      <c r="AD6" s="33" t="s">
        <v>4</v>
      </c>
      <c r="AE6" s="1"/>
      <c r="AG6" s="33" t="s">
        <v>4</v>
      </c>
      <c r="AH6" s="1"/>
      <c r="AJ6" s="33" t="s">
        <v>4</v>
      </c>
      <c r="AK6" s="1"/>
      <c r="AM6" s="33" t="s">
        <v>4</v>
      </c>
      <c r="AN6" s="1"/>
      <c r="AO6" s="34"/>
      <c r="AP6" s="40"/>
      <c r="AQ6" s="67"/>
    </row>
    <row r="7" spans="1:43" s="3" customFormat="1" ht="16.5" customHeight="1">
      <c r="A7" s="95" t="s">
        <v>41</v>
      </c>
      <c r="B7" s="98" t="s">
        <v>42</v>
      </c>
      <c r="C7" s="80"/>
      <c r="D7" s="81"/>
      <c r="E7" s="82"/>
      <c r="G7" s="11"/>
      <c r="H7" s="10"/>
      <c r="I7" s="33"/>
      <c r="J7" s="1"/>
      <c r="K7" s="10"/>
      <c r="L7" s="33"/>
      <c r="M7" s="1"/>
      <c r="N7" s="10"/>
      <c r="O7" s="33"/>
      <c r="P7" s="1"/>
      <c r="R7" s="33"/>
      <c r="S7" s="1"/>
      <c r="U7" s="33"/>
      <c r="V7" s="1"/>
      <c r="X7" s="33"/>
      <c r="Y7" s="1"/>
      <c r="AA7" s="33"/>
      <c r="AB7" s="1"/>
      <c r="AD7" s="33"/>
      <c r="AE7" s="1"/>
      <c r="AG7" s="33"/>
      <c r="AH7" s="1"/>
      <c r="AJ7" s="33"/>
      <c r="AK7" s="1"/>
      <c r="AM7" s="33"/>
      <c r="AN7" s="1"/>
      <c r="AO7" s="34"/>
      <c r="AP7" s="40"/>
      <c r="AQ7" s="67"/>
    </row>
    <row r="8" spans="1:43" s="3" customFormat="1" ht="18.75" customHeight="1">
      <c r="A8" s="90" t="s">
        <v>40</v>
      </c>
      <c r="B8" s="91" t="s">
        <v>45</v>
      </c>
      <c r="C8" s="80"/>
      <c r="D8" s="81"/>
      <c r="E8" s="82"/>
      <c r="G8" s="11"/>
      <c r="H8" s="34"/>
      <c r="I8" s="175" t="s">
        <v>5</v>
      </c>
      <c r="J8" s="175"/>
      <c r="K8" s="34"/>
      <c r="L8" s="175" t="s">
        <v>24</v>
      </c>
      <c r="M8" s="175"/>
      <c r="N8" s="34"/>
      <c r="O8" s="175" t="s">
        <v>25</v>
      </c>
      <c r="P8" s="175"/>
      <c r="Q8" s="6"/>
      <c r="R8" s="175" t="s">
        <v>26</v>
      </c>
      <c r="S8" s="175"/>
      <c r="T8" s="6"/>
      <c r="U8" s="175" t="s">
        <v>27</v>
      </c>
      <c r="V8" s="175"/>
      <c r="W8" s="6"/>
      <c r="X8" s="175" t="s">
        <v>28</v>
      </c>
      <c r="Y8" s="175"/>
      <c r="Z8" s="6"/>
      <c r="AA8" s="175" t="s">
        <v>29</v>
      </c>
      <c r="AB8" s="175"/>
      <c r="AC8" s="6"/>
      <c r="AD8" s="175" t="s">
        <v>30</v>
      </c>
      <c r="AE8" s="175"/>
      <c r="AF8" s="6"/>
      <c r="AG8" s="175" t="s">
        <v>31</v>
      </c>
      <c r="AH8" s="175"/>
      <c r="AI8" s="6"/>
      <c r="AJ8" s="175" t="s">
        <v>32</v>
      </c>
      <c r="AK8" s="175"/>
      <c r="AL8" s="6"/>
      <c r="AM8" s="175" t="s">
        <v>33</v>
      </c>
      <c r="AN8" s="175"/>
      <c r="AO8" s="38"/>
      <c r="AP8" s="34"/>
      <c r="AQ8" s="63"/>
    </row>
    <row r="9" spans="1:43" s="3" customFormat="1" ht="15">
      <c r="A9" s="94" t="s">
        <v>48</v>
      </c>
      <c r="B9" s="106" t="s">
        <v>51</v>
      </c>
      <c r="C9" s="83"/>
      <c r="D9" s="84"/>
      <c r="E9" s="85"/>
      <c r="G9" s="11"/>
      <c r="H9" s="13"/>
      <c r="I9" s="12" t="s">
        <v>6</v>
      </c>
      <c r="J9" s="12"/>
      <c r="K9" s="13"/>
      <c r="L9" s="12" t="s">
        <v>6</v>
      </c>
      <c r="M9" s="12"/>
      <c r="N9" s="13"/>
      <c r="O9" s="12" t="s">
        <v>6</v>
      </c>
      <c r="P9" s="12"/>
      <c r="Q9" s="10"/>
      <c r="R9" s="12" t="s">
        <v>6</v>
      </c>
      <c r="S9" s="12"/>
      <c r="T9" s="10"/>
      <c r="U9" s="12" t="s">
        <v>6</v>
      </c>
      <c r="V9" s="12"/>
      <c r="W9" s="10"/>
      <c r="X9" s="12" t="s">
        <v>6</v>
      </c>
      <c r="Y9" s="12"/>
      <c r="Z9" s="10"/>
      <c r="AA9" s="12" t="s">
        <v>6</v>
      </c>
      <c r="AB9" s="12"/>
      <c r="AC9" s="10"/>
      <c r="AD9" s="12" t="s">
        <v>6</v>
      </c>
      <c r="AE9" s="12"/>
      <c r="AF9" s="10"/>
      <c r="AG9" s="12" t="s">
        <v>6</v>
      </c>
      <c r="AH9" s="12"/>
      <c r="AI9" s="10"/>
      <c r="AJ9" s="12" t="s">
        <v>6</v>
      </c>
      <c r="AK9" s="12"/>
      <c r="AL9" s="10"/>
      <c r="AM9" s="12" t="s">
        <v>6</v>
      </c>
      <c r="AN9" s="12"/>
      <c r="AO9" s="39"/>
      <c r="AP9" s="34"/>
      <c r="AQ9" s="64"/>
    </row>
    <row r="10" spans="1:43" s="3" customFormat="1" ht="15">
      <c r="A10" s="96" t="s">
        <v>49</v>
      </c>
      <c r="B10" s="107" t="s">
        <v>50</v>
      </c>
      <c r="C10" s="86"/>
      <c r="D10" s="84"/>
      <c r="E10" s="87"/>
      <c r="G10" s="11"/>
      <c r="H10" s="13"/>
      <c r="I10" s="12" t="s">
        <v>7</v>
      </c>
      <c r="J10" s="14">
        <v>44571</v>
      </c>
      <c r="K10" s="13"/>
      <c r="L10" s="12" t="s">
        <v>7</v>
      </c>
      <c r="M10" s="14">
        <f>J11+1</f>
        <v>44572</v>
      </c>
      <c r="N10" s="13"/>
      <c r="O10" s="12" t="s">
        <v>7</v>
      </c>
      <c r="P10" s="14">
        <f>M11+1</f>
        <v>44573</v>
      </c>
      <c r="Q10" s="34"/>
      <c r="R10" s="12" t="s">
        <v>7</v>
      </c>
      <c r="S10" s="14">
        <f>P11+1</f>
        <v>44574</v>
      </c>
      <c r="T10" s="34"/>
      <c r="U10" s="12" t="s">
        <v>7</v>
      </c>
      <c r="V10" s="14">
        <f>S11+1</f>
        <v>44575</v>
      </c>
      <c r="W10" s="34"/>
      <c r="X10" s="12" t="s">
        <v>7</v>
      </c>
      <c r="Y10" s="14">
        <f>V11+1</f>
        <v>44576</v>
      </c>
      <c r="Z10" s="34"/>
      <c r="AA10" s="12" t="s">
        <v>7</v>
      </c>
      <c r="AB10" s="14">
        <f>Y11+1</f>
        <v>44577</v>
      </c>
      <c r="AC10" s="34"/>
      <c r="AD10" s="12" t="s">
        <v>7</v>
      </c>
      <c r="AE10" s="14">
        <f>AB11+1</f>
        <v>44578</v>
      </c>
      <c r="AF10" s="34"/>
      <c r="AG10" s="12" t="s">
        <v>7</v>
      </c>
      <c r="AH10" s="14">
        <f>AE11+1</f>
        <v>44579</v>
      </c>
      <c r="AI10" s="34"/>
      <c r="AJ10" s="12" t="s">
        <v>7</v>
      </c>
      <c r="AK10" s="14">
        <f>AH11+1</f>
        <v>44580</v>
      </c>
      <c r="AL10" s="34"/>
      <c r="AM10" s="12" t="s">
        <v>7</v>
      </c>
      <c r="AN10" s="14">
        <f>AK11+1</f>
        <v>44581</v>
      </c>
      <c r="AO10" s="39"/>
      <c r="AP10" s="34"/>
      <c r="AQ10" s="64"/>
    </row>
    <row r="11" spans="1:43" s="3" customFormat="1" ht="15">
      <c r="A11" s="92" t="s">
        <v>9</v>
      </c>
      <c r="B11" s="91" t="s">
        <v>47</v>
      </c>
      <c r="C11" s="86"/>
      <c r="D11" s="84"/>
      <c r="E11" s="88"/>
      <c r="G11" s="11"/>
      <c r="H11" s="13"/>
      <c r="I11" s="12" t="s">
        <v>8</v>
      </c>
      <c r="J11" s="14">
        <v>44571</v>
      </c>
      <c r="K11" s="13"/>
      <c r="L11" s="12" t="s">
        <v>8</v>
      </c>
      <c r="M11" s="14">
        <f>M10</f>
        <v>44572</v>
      </c>
      <c r="N11" s="13"/>
      <c r="O11" s="12" t="s">
        <v>8</v>
      </c>
      <c r="P11" s="14">
        <f>P10</f>
        <v>44573</v>
      </c>
      <c r="Q11" s="13"/>
      <c r="R11" s="12" t="s">
        <v>8</v>
      </c>
      <c r="S11" s="14">
        <f>S10</f>
        <v>44574</v>
      </c>
      <c r="T11" s="13"/>
      <c r="U11" s="12" t="s">
        <v>8</v>
      </c>
      <c r="V11" s="14">
        <f>V10</f>
        <v>44575</v>
      </c>
      <c r="W11" s="13"/>
      <c r="X11" s="12" t="s">
        <v>8</v>
      </c>
      <c r="Y11" s="14">
        <f>Y10</f>
        <v>44576</v>
      </c>
      <c r="Z11" s="13"/>
      <c r="AA11" s="12" t="s">
        <v>8</v>
      </c>
      <c r="AB11" s="14">
        <f>AB10</f>
        <v>44577</v>
      </c>
      <c r="AC11" s="13"/>
      <c r="AD11" s="12" t="s">
        <v>8</v>
      </c>
      <c r="AE11" s="14">
        <f>AE10</f>
        <v>44578</v>
      </c>
      <c r="AF11" s="13"/>
      <c r="AG11" s="12" t="s">
        <v>8</v>
      </c>
      <c r="AH11" s="14">
        <f>AH10</f>
        <v>44579</v>
      </c>
      <c r="AI11" s="13"/>
      <c r="AJ11" s="12" t="s">
        <v>8</v>
      </c>
      <c r="AK11" s="14">
        <f>AK10</f>
        <v>44580</v>
      </c>
      <c r="AL11" s="13"/>
      <c r="AM11" s="12" t="s">
        <v>8</v>
      </c>
      <c r="AN11" s="14">
        <f>AN10</f>
        <v>44581</v>
      </c>
      <c r="AO11" s="39"/>
      <c r="AP11" s="34"/>
      <c r="AQ11" s="64"/>
    </row>
    <row r="12" spans="1:43" s="3" customFormat="1" ht="15.75">
      <c r="A12" s="15"/>
      <c r="B12" s="15"/>
      <c r="C12" s="80"/>
      <c r="D12" s="17"/>
      <c r="E12" s="108" t="s">
        <v>56</v>
      </c>
      <c r="F12" s="109">
        <v>0.25</v>
      </c>
      <c r="G12" s="16"/>
      <c r="H12" s="35" t="s">
        <v>23</v>
      </c>
      <c r="I12" s="87">
        <f>$E$11-J11</f>
        <v>-44571</v>
      </c>
      <c r="J12" s="9" t="s">
        <v>38</v>
      </c>
      <c r="K12" s="35" t="s">
        <v>23</v>
      </c>
      <c r="L12" s="87">
        <f>$E$11-M11</f>
        <v>-44572</v>
      </c>
      <c r="M12" s="9" t="s">
        <v>38</v>
      </c>
      <c r="N12" s="35" t="s">
        <v>23</v>
      </c>
      <c r="O12" s="87">
        <f>$E$11-P11</f>
        <v>-44573</v>
      </c>
      <c r="P12" s="9" t="s">
        <v>38</v>
      </c>
      <c r="Q12" s="35" t="s">
        <v>23</v>
      </c>
      <c r="R12" s="87">
        <f>$E$11-S11</f>
        <v>-44574</v>
      </c>
      <c r="S12" s="9" t="s">
        <v>38</v>
      </c>
      <c r="T12" s="35" t="s">
        <v>23</v>
      </c>
      <c r="U12" s="87">
        <f>$E$11-V11</f>
        <v>-44575</v>
      </c>
      <c r="V12" s="9" t="s">
        <v>38</v>
      </c>
      <c r="W12" s="35" t="s">
        <v>23</v>
      </c>
      <c r="X12" s="87">
        <f>$E$11-Y11</f>
        <v>-44576</v>
      </c>
      <c r="Y12" s="9" t="s">
        <v>38</v>
      </c>
      <c r="Z12" s="35" t="s">
        <v>23</v>
      </c>
      <c r="AA12" s="87">
        <f>$E$11-AB11</f>
        <v>-44577</v>
      </c>
      <c r="AB12" s="9" t="s">
        <v>38</v>
      </c>
      <c r="AC12" s="35" t="s">
        <v>23</v>
      </c>
      <c r="AD12" s="87">
        <f>$E$11-AE11</f>
        <v>-44578</v>
      </c>
      <c r="AE12" s="9" t="s">
        <v>38</v>
      </c>
      <c r="AF12" s="35" t="s">
        <v>23</v>
      </c>
      <c r="AG12" s="87">
        <f>$E$11-AH11</f>
        <v>-44579</v>
      </c>
      <c r="AH12" s="9" t="s">
        <v>38</v>
      </c>
      <c r="AI12" s="35" t="s">
        <v>23</v>
      </c>
      <c r="AJ12" s="87">
        <f>$E$11-AK11</f>
        <v>-44580</v>
      </c>
      <c r="AK12" s="9" t="s">
        <v>38</v>
      </c>
      <c r="AL12" s="35" t="s">
        <v>23</v>
      </c>
      <c r="AM12" s="87">
        <f>$E$11-AN11</f>
        <v>-44581</v>
      </c>
      <c r="AN12" s="9" t="s">
        <v>38</v>
      </c>
      <c r="AO12" s="16"/>
      <c r="AP12" s="16"/>
      <c r="AQ12" s="68"/>
    </row>
    <row r="13" spans="1:43" s="18" customFormat="1" ht="17.25" customHeight="1">
      <c r="A13" s="165" t="s">
        <v>55</v>
      </c>
      <c r="B13" s="166"/>
      <c r="C13" s="166"/>
      <c r="D13" s="166"/>
      <c r="E13" s="166"/>
      <c r="F13" s="167"/>
      <c r="G13" s="17"/>
      <c r="H13" s="176" t="s">
        <v>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</row>
    <row r="14" spans="1:43" s="19" customFormat="1" ht="13.5" thickBot="1">
      <c r="A14" s="26"/>
      <c r="B14" s="20"/>
      <c r="C14" s="20"/>
      <c r="D14" s="23"/>
      <c r="E14" s="56"/>
      <c r="F14" s="23"/>
      <c r="G14" s="22"/>
      <c r="H14" s="22"/>
      <c r="I14" s="32"/>
      <c r="J14" s="32"/>
      <c r="K14" s="22"/>
      <c r="L14" s="32"/>
      <c r="M14" s="32"/>
      <c r="N14" s="22"/>
      <c r="O14" s="32"/>
      <c r="P14" s="32"/>
      <c r="Q14" s="22"/>
      <c r="R14" s="32"/>
      <c r="S14" s="32"/>
      <c r="T14" s="22"/>
      <c r="U14" s="32"/>
      <c r="V14" s="32"/>
      <c r="W14" s="22"/>
      <c r="X14" s="32"/>
      <c r="Y14" s="32"/>
      <c r="Z14" s="22"/>
      <c r="AA14" s="32"/>
      <c r="AB14" s="32"/>
      <c r="AC14" s="22"/>
      <c r="AD14" s="32"/>
      <c r="AE14" s="32"/>
      <c r="AF14" s="22"/>
      <c r="AG14" s="32"/>
      <c r="AH14" s="32"/>
      <c r="AI14" s="22"/>
      <c r="AJ14" s="32"/>
      <c r="AK14" s="32"/>
      <c r="AL14" s="22"/>
      <c r="AM14" s="32"/>
      <c r="AN14" s="32"/>
      <c r="AO14" s="32"/>
      <c r="AP14" s="32"/>
      <c r="AQ14" s="73"/>
    </row>
    <row r="15" spans="1:43" s="65" customFormat="1" ht="30" customHeight="1" thickBot="1">
      <c r="A15" s="164" t="s">
        <v>11</v>
      </c>
      <c r="B15" s="164" t="s">
        <v>12</v>
      </c>
      <c r="C15" s="164" t="s">
        <v>13</v>
      </c>
      <c r="D15" s="164" t="s">
        <v>14</v>
      </c>
      <c r="E15" s="164" t="s">
        <v>54</v>
      </c>
      <c r="F15" s="164" t="s">
        <v>53</v>
      </c>
      <c r="G15" s="28"/>
      <c r="H15" s="172" t="s">
        <v>15</v>
      </c>
      <c r="I15" s="173"/>
      <c r="J15" s="174"/>
      <c r="K15" s="172" t="s">
        <v>15</v>
      </c>
      <c r="L15" s="173"/>
      <c r="M15" s="174"/>
      <c r="N15" s="172" t="s">
        <v>15</v>
      </c>
      <c r="O15" s="173"/>
      <c r="P15" s="174"/>
      <c r="Q15" s="172" t="s">
        <v>15</v>
      </c>
      <c r="R15" s="173"/>
      <c r="S15" s="174"/>
      <c r="T15" s="172" t="s">
        <v>15</v>
      </c>
      <c r="U15" s="173"/>
      <c r="V15" s="174"/>
      <c r="W15" s="172" t="s">
        <v>15</v>
      </c>
      <c r="X15" s="173"/>
      <c r="Y15" s="174"/>
      <c r="Z15" s="172" t="s">
        <v>15</v>
      </c>
      <c r="AA15" s="173"/>
      <c r="AB15" s="174"/>
      <c r="AC15" s="172" t="s">
        <v>15</v>
      </c>
      <c r="AD15" s="173"/>
      <c r="AE15" s="174"/>
      <c r="AF15" s="172" t="s">
        <v>15</v>
      </c>
      <c r="AG15" s="173"/>
      <c r="AH15" s="174"/>
      <c r="AI15" s="172" t="s">
        <v>15</v>
      </c>
      <c r="AJ15" s="173"/>
      <c r="AK15" s="174"/>
      <c r="AL15" s="172" t="s">
        <v>15</v>
      </c>
      <c r="AM15" s="173"/>
      <c r="AN15" s="174"/>
      <c r="AO15" s="172" t="s">
        <v>16</v>
      </c>
      <c r="AP15" s="173"/>
      <c r="AQ15" s="174"/>
    </row>
    <row r="16" spans="1:43" s="65" customFormat="1" ht="18.75" customHeight="1" thickBot="1">
      <c r="A16" s="164"/>
      <c r="B16" s="164"/>
      <c r="C16" s="164"/>
      <c r="D16" s="164"/>
      <c r="E16" s="164"/>
      <c r="F16" s="164"/>
      <c r="G16" s="28"/>
      <c r="H16" s="74" t="s">
        <v>17</v>
      </c>
      <c r="I16" s="74" t="s">
        <v>18</v>
      </c>
      <c r="J16" s="74" t="s">
        <v>19</v>
      </c>
      <c r="K16" s="74" t="s">
        <v>17</v>
      </c>
      <c r="L16" s="74" t="s">
        <v>18</v>
      </c>
      <c r="M16" s="74" t="s">
        <v>19</v>
      </c>
      <c r="N16" s="74" t="s">
        <v>17</v>
      </c>
      <c r="O16" s="74" t="s">
        <v>18</v>
      </c>
      <c r="P16" s="74" t="s">
        <v>19</v>
      </c>
      <c r="Q16" s="74" t="s">
        <v>17</v>
      </c>
      <c r="R16" s="74" t="s">
        <v>18</v>
      </c>
      <c r="S16" s="74" t="s">
        <v>19</v>
      </c>
      <c r="T16" s="74" t="s">
        <v>17</v>
      </c>
      <c r="U16" s="74" t="s">
        <v>18</v>
      </c>
      <c r="V16" s="74" t="s">
        <v>19</v>
      </c>
      <c r="W16" s="74" t="s">
        <v>17</v>
      </c>
      <c r="X16" s="74" t="s">
        <v>18</v>
      </c>
      <c r="Y16" s="74" t="s">
        <v>19</v>
      </c>
      <c r="Z16" s="74" t="s">
        <v>17</v>
      </c>
      <c r="AA16" s="74" t="s">
        <v>18</v>
      </c>
      <c r="AB16" s="74" t="s">
        <v>19</v>
      </c>
      <c r="AC16" s="74" t="s">
        <v>17</v>
      </c>
      <c r="AD16" s="74" t="s">
        <v>18</v>
      </c>
      <c r="AE16" s="74" t="s">
        <v>19</v>
      </c>
      <c r="AF16" s="74" t="s">
        <v>17</v>
      </c>
      <c r="AG16" s="74" t="s">
        <v>18</v>
      </c>
      <c r="AH16" s="74" t="s">
        <v>19</v>
      </c>
      <c r="AI16" s="74" t="s">
        <v>17</v>
      </c>
      <c r="AJ16" s="74" t="s">
        <v>18</v>
      </c>
      <c r="AK16" s="74" t="s">
        <v>19</v>
      </c>
      <c r="AL16" s="74" t="s">
        <v>17</v>
      </c>
      <c r="AM16" s="74" t="s">
        <v>18</v>
      </c>
      <c r="AN16" s="74" t="s">
        <v>19</v>
      </c>
      <c r="AO16" s="74" t="s">
        <v>17</v>
      </c>
      <c r="AP16" s="74" t="s">
        <v>18</v>
      </c>
      <c r="AQ16" s="74" t="s">
        <v>19</v>
      </c>
    </row>
    <row r="17" spans="1:6" ht="12.75">
      <c r="A17" s="21"/>
      <c r="B17" s="21"/>
      <c r="C17" s="21"/>
      <c r="D17" s="21"/>
      <c r="E17" s="29"/>
      <c r="F17" s="21"/>
    </row>
    <row r="18" spans="1:43" s="25" customFormat="1" ht="12.75">
      <c r="A18" s="119">
        <v>1</v>
      </c>
      <c r="B18" s="120" t="s">
        <v>43</v>
      </c>
      <c r="C18" s="121"/>
      <c r="D18" s="122"/>
      <c r="E18" s="123"/>
      <c r="F18" s="124"/>
      <c r="G18" s="27"/>
      <c r="H18" s="57"/>
      <c r="I18" s="58"/>
      <c r="J18" s="59"/>
      <c r="K18" s="57"/>
      <c r="L18" s="58"/>
      <c r="M18" s="59"/>
      <c r="N18" s="57"/>
      <c r="O18" s="58"/>
      <c r="P18" s="59"/>
      <c r="Q18" s="57"/>
      <c r="R18" s="58"/>
      <c r="S18" s="59"/>
      <c r="T18" s="57"/>
      <c r="U18" s="58"/>
      <c r="V18" s="59"/>
      <c r="W18" s="57"/>
      <c r="X18" s="58"/>
      <c r="Y18" s="59"/>
      <c r="Z18" s="57"/>
      <c r="AA18" s="58"/>
      <c r="AB18" s="59"/>
      <c r="AC18" s="57"/>
      <c r="AD18" s="58"/>
      <c r="AE18" s="59"/>
      <c r="AF18" s="57"/>
      <c r="AG18" s="58"/>
      <c r="AH18" s="59"/>
      <c r="AI18" s="57"/>
      <c r="AJ18" s="58"/>
      <c r="AK18" s="59"/>
      <c r="AL18" s="57"/>
      <c r="AM18" s="58"/>
      <c r="AN18" s="59"/>
      <c r="AO18" s="60"/>
      <c r="AP18" s="60"/>
      <c r="AQ18" s="61"/>
    </row>
    <row r="19" spans="1:43" s="25" customFormat="1" ht="66" customHeight="1">
      <c r="A19" s="62" t="s">
        <v>34</v>
      </c>
      <c r="B19" s="44" t="s">
        <v>44</v>
      </c>
      <c r="C19" s="45" t="s">
        <v>46</v>
      </c>
      <c r="D19" s="46">
        <v>1</v>
      </c>
      <c r="E19" s="46">
        <v>52935</v>
      </c>
      <c r="F19" s="99">
        <f>ROUND(D19*E19,2)</f>
        <v>52935</v>
      </c>
      <c r="G19" s="27"/>
      <c r="H19" s="46">
        <f>$D19*J19</f>
        <v>0</v>
      </c>
      <c r="I19" s="48">
        <f>ROUND(H19*$E19,2)</f>
        <v>0</v>
      </c>
      <c r="J19" s="49"/>
      <c r="K19" s="54">
        <f>$D19*M19</f>
        <v>0</v>
      </c>
      <c r="L19" s="48">
        <f>ROUND(K19*$E19,2)</f>
        <v>0</v>
      </c>
      <c r="M19" s="49"/>
      <c r="N19" s="54">
        <f>$D19*P19</f>
        <v>0</v>
      </c>
      <c r="O19" s="48">
        <f>ROUND(N19*$E19,2)</f>
        <v>0</v>
      </c>
      <c r="P19" s="49">
        <v>0</v>
      </c>
      <c r="Q19" s="54">
        <f>$D19*S19</f>
        <v>0</v>
      </c>
      <c r="R19" s="48">
        <f>ROUND(Q19*$E19,2)</f>
        <v>0</v>
      </c>
      <c r="S19" s="49">
        <v>0</v>
      </c>
      <c r="T19" s="54">
        <f>$D19*V19</f>
        <v>0</v>
      </c>
      <c r="U19" s="48">
        <f>ROUND(T19*$E19,2)</f>
        <v>0</v>
      </c>
      <c r="V19" s="49">
        <v>0</v>
      </c>
      <c r="W19" s="54">
        <f>$D19*Y19</f>
        <v>0</v>
      </c>
      <c r="X19" s="48">
        <f>ROUND(W19*$E19,2)</f>
        <v>0</v>
      </c>
      <c r="Y19" s="49">
        <v>0</v>
      </c>
      <c r="Z19" s="54">
        <f>$D19*AB19</f>
        <v>0</v>
      </c>
      <c r="AA19" s="48">
        <f>ROUND(Z19*$E19,2)</f>
        <v>0</v>
      </c>
      <c r="AB19" s="49">
        <v>0</v>
      </c>
      <c r="AC19" s="54">
        <f>$D19*AE19</f>
        <v>0</v>
      </c>
      <c r="AD19" s="48">
        <f>ROUND(AC19*$E19,2)</f>
        <v>0</v>
      </c>
      <c r="AE19" s="49">
        <v>0</v>
      </c>
      <c r="AF19" s="54">
        <f>$D19*AH19</f>
        <v>0</v>
      </c>
      <c r="AG19" s="48">
        <f>ROUND(AF19*$E19,2)</f>
        <v>0</v>
      </c>
      <c r="AH19" s="49">
        <v>0</v>
      </c>
      <c r="AI19" s="54">
        <f>$D19*AK19</f>
        <v>0</v>
      </c>
      <c r="AJ19" s="48">
        <f>ROUND(AI19*$E19,2)</f>
        <v>0</v>
      </c>
      <c r="AK19" s="49">
        <v>0</v>
      </c>
      <c r="AL19" s="54">
        <f>$D19*AN19</f>
        <v>0</v>
      </c>
      <c r="AM19" s="48">
        <f>ROUND(AL19*$E19,2)</f>
        <v>0</v>
      </c>
      <c r="AN19" s="49">
        <v>0</v>
      </c>
      <c r="AO19" s="50">
        <f>H19+K19+N19+Q19+T19+W19+Z19+AC19+AF19+AI19+AL19</f>
        <v>0</v>
      </c>
      <c r="AP19" s="48">
        <f>ROUND(AO19*$E19,2)</f>
        <v>0</v>
      </c>
      <c r="AQ19" s="69">
        <f>AP19/F19</f>
        <v>0</v>
      </c>
    </row>
    <row r="20" spans="1:43" s="42" customFormat="1" ht="12.75">
      <c r="A20" s="100"/>
      <c r="B20" s="101" t="s">
        <v>20</v>
      </c>
      <c r="C20" s="102"/>
      <c r="D20" s="103"/>
      <c r="E20" s="104"/>
      <c r="F20" s="105">
        <f>SUM(F19:F19)</f>
        <v>52935</v>
      </c>
      <c r="G20" s="41"/>
      <c r="H20" s="51"/>
      <c r="I20" s="47">
        <f>SUM(I19:I19)</f>
        <v>0</v>
      </c>
      <c r="J20" s="52">
        <f>I20/$F20</f>
        <v>0</v>
      </c>
      <c r="K20" s="51"/>
      <c r="L20" s="47">
        <f>SUM(L19:L19)</f>
        <v>0</v>
      </c>
      <c r="M20" s="52">
        <f>L20/$F20</f>
        <v>0</v>
      </c>
      <c r="N20" s="51"/>
      <c r="O20" s="47">
        <f>SUM(O19:O19)</f>
        <v>0</v>
      </c>
      <c r="P20" s="52">
        <f>O20/$F20</f>
        <v>0</v>
      </c>
      <c r="Q20" s="51"/>
      <c r="R20" s="47">
        <f>SUM(R19:R19)</f>
        <v>0</v>
      </c>
      <c r="S20" s="52">
        <f>R20/$F20</f>
        <v>0</v>
      </c>
      <c r="T20" s="51"/>
      <c r="U20" s="47">
        <f>SUM(U19:U19)</f>
        <v>0</v>
      </c>
      <c r="V20" s="52">
        <f>U20/$F20</f>
        <v>0</v>
      </c>
      <c r="W20" s="51"/>
      <c r="X20" s="47">
        <f>SUM(X19:X19)</f>
        <v>0</v>
      </c>
      <c r="Y20" s="52">
        <f>X20/$F20</f>
        <v>0</v>
      </c>
      <c r="Z20" s="51"/>
      <c r="AA20" s="47">
        <f>SUM(AA19:AA19)</f>
        <v>0</v>
      </c>
      <c r="AB20" s="52">
        <f>AA20/$F20</f>
        <v>0</v>
      </c>
      <c r="AC20" s="51"/>
      <c r="AD20" s="47">
        <f>SUM(AD19:AD19)</f>
        <v>0</v>
      </c>
      <c r="AE20" s="52">
        <f>AD20/$F20</f>
        <v>0</v>
      </c>
      <c r="AF20" s="51"/>
      <c r="AG20" s="47">
        <f>SUM(AG19:AG19)</f>
        <v>0</v>
      </c>
      <c r="AH20" s="52">
        <f>AG20/$F20</f>
        <v>0</v>
      </c>
      <c r="AI20" s="51"/>
      <c r="AJ20" s="47">
        <f>SUM(AJ19:AJ19)</f>
        <v>0</v>
      </c>
      <c r="AK20" s="52">
        <f>AJ20/$F20</f>
        <v>0</v>
      </c>
      <c r="AL20" s="51"/>
      <c r="AM20" s="47">
        <f>SUM(AM19:AM19)</f>
        <v>0</v>
      </c>
      <c r="AN20" s="52">
        <f>AM20/$F20</f>
        <v>0</v>
      </c>
      <c r="AO20" s="53">
        <f>H20+K20+N20+Q20+T20+W20+Z20+AC20+AF20+AI20+AL20</f>
        <v>0</v>
      </c>
      <c r="AP20" s="47">
        <f>SUM(AP19:AP19)</f>
        <v>0</v>
      </c>
      <c r="AQ20" s="70">
        <f>AP20/F20</f>
        <v>0</v>
      </c>
    </row>
    <row r="21" spans="1:42" ht="13.5" thickBot="1">
      <c r="A21" s="22"/>
      <c r="B21" s="22"/>
      <c r="C21" s="22"/>
      <c r="D21" s="24"/>
      <c r="E21" s="55"/>
      <c r="F21" s="2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3" s="25" customFormat="1" ht="13.5" hidden="1" thickBot="1">
      <c r="A22" s="170" t="s">
        <v>35</v>
      </c>
      <c r="B22" s="171"/>
      <c r="C22" s="171"/>
      <c r="D22" s="171"/>
      <c r="E22" s="171"/>
      <c r="F22" s="162"/>
      <c r="G22" s="43"/>
      <c r="H22" s="75"/>
      <c r="I22" s="76">
        <f>(SUM(I18:I20))/2</f>
        <v>0</v>
      </c>
      <c r="J22" s="77">
        <f>I22/$F$23</f>
        <v>0</v>
      </c>
      <c r="K22" s="75"/>
      <c r="L22" s="76">
        <f>(SUM(L18:L20))/2</f>
        <v>0</v>
      </c>
      <c r="M22" s="77">
        <f>L22/$F$23</f>
        <v>0</v>
      </c>
      <c r="N22" s="75"/>
      <c r="O22" s="76">
        <f>(SUM(O18:O20))/2</f>
        <v>0</v>
      </c>
      <c r="P22" s="77">
        <f>O22/$F$23</f>
        <v>0</v>
      </c>
      <c r="Q22" s="75"/>
      <c r="R22" s="76">
        <f>(SUM(R18:R20))/2</f>
        <v>0</v>
      </c>
      <c r="S22" s="77">
        <f>R22/$F$23</f>
        <v>0</v>
      </c>
      <c r="T22" s="75"/>
      <c r="U22" s="76">
        <f>(SUM(U18:U20))/2</f>
        <v>0</v>
      </c>
      <c r="V22" s="77">
        <f>U22/$F$23</f>
        <v>0</v>
      </c>
      <c r="W22" s="75"/>
      <c r="X22" s="76">
        <f>(SUM(X18:X20))/2</f>
        <v>0</v>
      </c>
      <c r="Y22" s="77">
        <f>X22/$F$23</f>
        <v>0</v>
      </c>
      <c r="Z22" s="75"/>
      <c r="AA22" s="76">
        <f>(SUM(AA18:AA20))/2</f>
        <v>0</v>
      </c>
      <c r="AB22" s="77">
        <f>AA22/$F$23</f>
        <v>0</v>
      </c>
      <c r="AC22" s="75"/>
      <c r="AD22" s="76">
        <f>(SUM(AD18:AD20))/2</f>
        <v>0</v>
      </c>
      <c r="AE22" s="77">
        <f>AD22/$F$23</f>
        <v>0</v>
      </c>
      <c r="AF22" s="75"/>
      <c r="AG22" s="76">
        <f>(SUM(AG18:AG20))/2</f>
        <v>0</v>
      </c>
      <c r="AH22" s="77">
        <f>AG22/$F$23</f>
        <v>0</v>
      </c>
      <c r="AI22" s="75"/>
      <c r="AJ22" s="76">
        <f>(SUM(AJ18:AJ20))/2</f>
        <v>0</v>
      </c>
      <c r="AK22" s="77">
        <f>AJ22/$F$23</f>
        <v>0</v>
      </c>
      <c r="AL22" s="75"/>
      <c r="AM22" s="76">
        <f>(SUM(AM18:AM20))/2</f>
        <v>0</v>
      </c>
      <c r="AN22" s="77">
        <f>AM22/$F$23</f>
        <v>0</v>
      </c>
      <c r="AO22" s="78"/>
      <c r="AP22" s="76">
        <f>(SUM(AP18:AP20)/2)</f>
        <v>0</v>
      </c>
      <c r="AQ22" s="79">
        <f>AP22/F23</f>
        <v>0</v>
      </c>
    </row>
    <row r="23" spans="1:43" s="25" customFormat="1" ht="13.5" thickBot="1">
      <c r="A23" s="168" t="s">
        <v>52</v>
      </c>
      <c r="B23" s="169"/>
      <c r="C23" s="169"/>
      <c r="D23" s="169"/>
      <c r="E23" s="169"/>
      <c r="F23" s="163">
        <f>SUM(F18:F20)/2</f>
        <v>52935</v>
      </c>
      <c r="G23" s="43"/>
      <c r="H23" s="75"/>
      <c r="I23" s="76">
        <f>I22</f>
        <v>0</v>
      </c>
      <c r="J23" s="77">
        <f>I23/$F$23</f>
        <v>0</v>
      </c>
      <c r="K23" s="75"/>
      <c r="L23" s="76">
        <f>I23+L22</f>
        <v>0</v>
      </c>
      <c r="M23" s="77">
        <f>L23/$F$23</f>
        <v>0</v>
      </c>
      <c r="N23" s="75"/>
      <c r="O23" s="76">
        <f>L23+O22</f>
        <v>0</v>
      </c>
      <c r="P23" s="77">
        <f>O23/$F$23</f>
        <v>0</v>
      </c>
      <c r="Q23" s="75"/>
      <c r="R23" s="76">
        <f>O23+R22</f>
        <v>0</v>
      </c>
      <c r="S23" s="77">
        <f>R23/$F$23</f>
        <v>0</v>
      </c>
      <c r="T23" s="75"/>
      <c r="U23" s="76">
        <f>R23+U22</f>
        <v>0</v>
      </c>
      <c r="V23" s="77">
        <f>U23/$F$23</f>
        <v>0</v>
      </c>
      <c r="W23" s="75"/>
      <c r="X23" s="76">
        <f>U23+X22</f>
        <v>0</v>
      </c>
      <c r="Y23" s="77">
        <f>X23/$F$23</f>
        <v>0</v>
      </c>
      <c r="Z23" s="75"/>
      <c r="AA23" s="76">
        <f>X23+AA22</f>
        <v>0</v>
      </c>
      <c r="AB23" s="77">
        <f>AA23/$F$23</f>
        <v>0</v>
      </c>
      <c r="AC23" s="75"/>
      <c r="AD23" s="76">
        <f>AA23+AD22</f>
        <v>0</v>
      </c>
      <c r="AE23" s="77">
        <f>AD23/$F$23</f>
        <v>0</v>
      </c>
      <c r="AF23" s="75"/>
      <c r="AG23" s="76">
        <f>AD23+AG22</f>
        <v>0</v>
      </c>
      <c r="AH23" s="77">
        <f>AG23/$F$23</f>
        <v>0</v>
      </c>
      <c r="AI23" s="75"/>
      <c r="AJ23" s="76">
        <f>AG23+AJ22</f>
        <v>0</v>
      </c>
      <c r="AK23" s="77">
        <f>AJ23/$F$23</f>
        <v>0</v>
      </c>
      <c r="AL23" s="75"/>
      <c r="AM23" s="76">
        <f>AJ23+AM22</f>
        <v>0</v>
      </c>
      <c r="AN23" s="77">
        <f>AM23/$F$23</f>
        <v>0</v>
      </c>
      <c r="AO23" s="78"/>
      <c r="AP23" s="76"/>
      <c r="AQ23" s="79"/>
    </row>
    <row r="24" spans="1:6" ht="12.75">
      <c r="A24" s="145"/>
      <c r="B24" s="145"/>
      <c r="C24" s="145"/>
      <c r="D24" s="146"/>
      <c r="E24" s="146"/>
      <c r="F24" s="146"/>
    </row>
    <row r="25" spans="1:6" ht="12.75">
      <c r="A25" s="145" t="s">
        <v>57</v>
      </c>
      <c r="B25" s="145"/>
      <c r="C25" s="145"/>
      <c r="D25" s="146"/>
      <c r="E25" s="146"/>
      <c r="F25" s="146"/>
    </row>
    <row r="26" spans="1:6" ht="12.75">
      <c r="A26" s="147" t="s">
        <v>58</v>
      </c>
      <c r="B26" s="145"/>
      <c r="C26" s="145"/>
      <c r="D26" s="146"/>
      <c r="E26" s="146"/>
      <c r="F26" s="146"/>
    </row>
    <row r="27" spans="1:6" ht="12.75">
      <c r="A27" s="147" t="s">
        <v>59</v>
      </c>
      <c r="B27" s="145"/>
      <c r="C27" s="145"/>
      <c r="D27" s="146"/>
      <c r="E27" s="146"/>
      <c r="F27" s="146"/>
    </row>
    <row r="28" spans="1:6" ht="12.75">
      <c r="A28" s="147" t="s">
        <v>60</v>
      </c>
      <c r="B28" s="145"/>
      <c r="C28" s="145"/>
      <c r="D28" s="146"/>
      <c r="E28" s="146"/>
      <c r="F28" s="146"/>
    </row>
    <row r="29" spans="1:43" ht="16.5" customHeight="1">
      <c r="A29" s="148"/>
      <c r="B29" s="148"/>
      <c r="C29" s="148"/>
      <c r="D29" s="148"/>
      <c r="E29" s="149"/>
      <c r="F29" s="148"/>
      <c r="G29" s="9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71"/>
    </row>
    <row r="30" spans="1:43" ht="12.75">
      <c r="A30" s="150"/>
      <c r="B30" s="150"/>
      <c r="C30" s="150"/>
      <c r="D30" s="150"/>
      <c r="E30" s="151"/>
      <c r="F30" s="158" t="s">
        <v>72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72" t="s">
        <v>39</v>
      </c>
    </row>
    <row r="31" spans="1:43" s="19" customFormat="1" ht="12.75">
      <c r="A31" s="152"/>
      <c r="B31" s="145"/>
      <c r="C31" s="145"/>
      <c r="D31" s="146"/>
      <c r="E31" s="146"/>
      <c r="F31" s="146"/>
      <c r="G31" s="22"/>
      <c r="H31" s="22"/>
      <c r="I31" s="32"/>
      <c r="J31" s="32"/>
      <c r="K31" s="22"/>
      <c r="L31" s="32"/>
      <c r="M31" s="32"/>
      <c r="N31" s="22"/>
      <c r="O31" s="32"/>
      <c r="P31" s="32"/>
      <c r="Q31" s="22"/>
      <c r="R31" s="32"/>
      <c r="S31" s="32"/>
      <c r="T31" s="22"/>
      <c r="U31" s="32"/>
      <c r="V31" s="32"/>
      <c r="W31" s="22"/>
      <c r="X31" s="32"/>
      <c r="Y31" s="32"/>
      <c r="Z31" s="22"/>
      <c r="AA31" s="32"/>
      <c r="AB31" s="32"/>
      <c r="AC31" s="22"/>
      <c r="AD31" s="32"/>
      <c r="AE31" s="32"/>
      <c r="AF31" s="22"/>
      <c r="AG31" s="32"/>
      <c r="AH31" s="32"/>
      <c r="AI31" s="22"/>
      <c r="AJ31" s="32"/>
      <c r="AK31" s="32"/>
      <c r="AL31" s="22"/>
      <c r="AM31" s="32"/>
      <c r="AN31" s="32"/>
      <c r="AO31" s="32"/>
      <c r="AP31" s="32"/>
      <c r="AQ31" s="73"/>
    </row>
    <row r="32" spans="1:43" s="19" customFormat="1" ht="12.75">
      <c r="A32" s="152"/>
      <c r="B32" s="145"/>
      <c r="C32" s="145"/>
      <c r="D32" s="146"/>
      <c r="E32" s="146"/>
      <c r="F32" s="146"/>
      <c r="G32" s="22"/>
      <c r="H32" s="22"/>
      <c r="I32" s="32"/>
      <c r="J32" s="32"/>
      <c r="K32" s="22"/>
      <c r="L32" s="32"/>
      <c r="M32" s="32"/>
      <c r="N32" s="22"/>
      <c r="O32" s="32"/>
      <c r="P32" s="32"/>
      <c r="Q32" s="22"/>
      <c r="R32" s="32"/>
      <c r="S32" s="32"/>
      <c r="T32" s="22"/>
      <c r="U32" s="32"/>
      <c r="V32" s="32"/>
      <c r="W32" s="22"/>
      <c r="X32" s="32"/>
      <c r="Y32" s="32"/>
      <c r="Z32" s="22"/>
      <c r="AA32" s="32"/>
      <c r="AB32" s="32"/>
      <c r="AC32" s="22"/>
      <c r="AD32" s="32"/>
      <c r="AE32" s="32"/>
      <c r="AF32" s="22"/>
      <c r="AG32" s="32"/>
      <c r="AH32" s="32"/>
      <c r="AI32" s="22"/>
      <c r="AJ32" s="32"/>
      <c r="AK32" s="32"/>
      <c r="AL32" s="22"/>
      <c r="AM32" s="32"/>
      <c r="AN32" s="32"/>
      <c r="AO32" s="32"/>
      <c r="AP32" s="32"/>
      <c r="AQ32" s="73"/>
    </row>
    <row r="33" spans="1:43" s="19" customFormat="1" ht="12.75">
      <c r="A33" s="152"/>
      <c r="B33" s="145"/>
      <c r="C33" s="145"/>
      <c r="D33" s="146"/>
      <c r="E33" s="146"/>
      <c r="F33" s="146"/>
      <c r="G33" s="22"/>
      <c r="H33" s="22"/>
      <c r="I33" s="32"/>
      <c r="J33" s="32"/>
      <c r="K33" s="22"/>
      <c r="L33" s="32"/>
      <c r="M33" s="32"/>
      <c r="N33" s="22"/>
      <c r="O33" s="32"/>
      <c r="P33" s="32"/>
      <c r="Q33" s="22"/>
      <c r="R33" s="32"/>
      <c r="S33" s="32"/>
      <c r="T33" s="22"/>
      <c r="U33" s="32"/>
      <c r="V33" s="32"/>
      <c r="W33" s="22"/>
      <c r="X33" s="32"/>
      <c r="Y33" s="32"/>
      <c r="Z33" s="22"/>
      <c r="AA33" s="32"/>
      <c r="AB33" s="32"/>
      <c r="AC33" s="22"/>
      <c r="AD33" s="32"/>
      <c r="AE33" s="32"/>
      <c r="AF33" s="22"/>
      <c r="AG33" s="32"/>
      <c r="AH33" s="32"/>
      <c r="AI33" s="22"/>
      <c r="AJ33" s="32"/>
      <c r="AK33" s="32"/>
      <c r="AL33" s="22"/>
      <c r="AM33" s="32"/>
      <c r="AN33" s="32"/>
      <c r="AO33" s="32"/>
      <c r="AP33" s="32"/>
      <c r="AQ33" s="73"/>
    </row>
    <row r="34" spans="1:43" s="19" customFormat="1" ht="12.75">
      <c r="A34" s="152"/>
      <c r="B34" s="145"/>
      <c r="C34" s="145"/>
      <c r="D34" s="146"/>
      <c r="E34" s="146"/>
      <c r="F34" s="146"/>
      <c r="G34" s="22"/>
      <c r="H34" s="22"/>
      <c r="I34" s="32"/>
      <c r="J34" s="32"/>
      <c r="K34" s="22"/>
      <c r="L34" s="32"/>
      <c r="M34" s="32"/>
      <c r="N34" s="22"/>
      <c r="O34" s="32"/>
      <c r="P34" s="32"/>
      <c r="Q34" s="22"/>
      <c r="R34" s="32"/>
      <c r="S34" s="32"/>
      <c r="T34" s="22"/>
      <c r="U34" s="32"/>
      <c r="V34" s="32"/>
      <c r="W34" s="22"/>
      <c r="X34" s="32"/>
      <c r="Y34" s="32"/>
      <c r="Z34" s="22"/>
      <c r="AA34" s="32"/>
      <c r="AB34" s="32"/>
      <c r="AC34" s="22"/>
      <c r="AD34" s="32"/>
      <c r="AE34" s="32"/>
      <c r="AF34" s="22"/>
      <c r="AG34" s="32"/>
      <c r="AH34" s="32"/>
      <c r="AI34" s="22"/>
      <c r="AJ34" s="32"/>
      <c r="AK34" s="32"/>
      <c r="AL34" s="22"/>
      <c r="AM34" s="32"/>
      <c r="AN34" s="32"/>
      <c r="AO34" s="32"/>
      <c r="AP34" s="32"/>
      <c r="AQ34" s="73"/>
    </row>
    <row r="35" spans="1:43" s="19" customFormat="1" ht="12.75">
      <c r="A35" s="153"/>
      <c r="B35" s="145"/>
      <c r="C35" s="141"/>
      <c r="D35" s="154"/>
      <c r="E35" s="145"/>
      <c r="F35" s="14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8"/>
    </row>
    <row r="36" spans="1:43" s="19" customFormat="1" ht="12.75">
      <c r="A36" s="153"/>
      <c r="B36" s="155"/>
      <c r="C36" s="155"/>
      <c r="D36" s="155"/>
      <c r="E36" s="145"/>
      <c r="F36" s="14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8"/>
    </row>
    <row r="37" spans="1:43" s="19" customFormat="1" ht="12.75">
      <c r="A37" s="153"/>
      <c r="B37" s="140" t="s">
        <v>21</v>
      </c>
      <c r="C37" s="155"/>
      <c r="D37" s="155"/>
      <c r="E37" s="145"/>
      <c r="F37" s="145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8"/>
    </row>
    <row r="38" spans="1:43" s="19" customFormat="1" ht="15">
      <c r="A38" s="145"/>
      <c r="B38" s="156" t="s">
        <v>22</v>
      </c>
      <c r="C38" s="155"/>
      <c r="D38" s="155"/>
      <c r="E38" s="145"/>
      <c r="F38" s="145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8"/>
    </row>
    <row r="39" spans="1:43" s="19" customFormat="1" ht="15">
      <c r="A39" s="145"/>
      <c r="B39" s="157" t="s">
        <v>73</v>
      </c>
      <c r="C39" s="145"/>
      <c r="D39" s="157"/>
      <c r="E39" s="146"/>
      <c r="F39" s="14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8"/>
    </row>
    <row r="43" ht="12.75">
      <c r="E43" s="93"/>
    </row>
  </sheetData>
  <sheetProtection/>
  <mergeCells count="33">
    <mergeCell ref="R8:S8"/>
    <mergeCell ref="U8:V8"/>
    <mergeCell ref="AA8:AB8"/>
    <mergeCell ref="H13:AQ13"/>
    <mergeCell ref="AD8:AE8"/>
    <mergeCell ref="AG8:AH8"/>
    <mergeCell ref="AJ8:AK8"/>
    <mergeCell ref="AM8:AN8"/>
    <mergeCell ref="X8:Y8"/>
    <mergeCell ref="I8:J8"/>
    <mergeCell ref="L8:M8"/>
    <mergeCell ref="O8:P8"/>
    <mergeCell ref="AI15:AK15"/>
    <mergeCell ref="Q15:S15"/>
    <mergeCell ref="H15:J15"/>
    <mergeCell ref="AL15:AN15"/>
    <mergeCell ref="AO15:AQ15"/>
    <mergeCell ref="E15:E16"/>
    <mergeCell ref="T15:V15"/>
    <mergeCell ref="W15:Y15"/>
    <mergeCell ref="N15:P15"/>
    <mergeCell ref="B15:B16"/>
    <mergeCell ref="C15:C16"/>
    <mergeCell ref="Z15:AB15"/>
    <mergeCell ref="AC15:AE15"/>
    <mergeCell ref="AF15:AH15"/>
    <mergeCell ref="A15:A16"/>
    <mergeCell ref="A13:F13"/>
    <mergeCell ref="A23:E23"/>
    <mergeCell ref="D15:D16"/>
    <mergeCell ref="A22:E22"/>
    <mergeCell ref="K15:M15"/>
    <mergeCell ref="F15:F16"/>
  </mergeCells>
  <conditionalFormatting sqref="AO8">
    <cfRule type="cellIs" priority="189" dxfId="6" operator="equal" stopIfTrue="1">
      <formula>"prazo vencido"</formula>
    </cfRule>
  </conditionalFormatting>
  <conditionalFormatting sqref="H9:H11">
    <cfRule type="cellIs" priority="188" dxfId="6" operator="equal" stopIfTrue="1">
      <formula>"prazo vencido"</formula>
    </cfRule>
  </conditionalFormatting>
  <conditionalFormatting sqref="N9:N11">
    <cfRule type="cellIs" priority="186" dxfId="6" operator="equal" stopIfTrue="1">
      <formula>"prazo vencido"</formula>
    </cfRule>
  </conditionalFormatting>
  <conditionalFormatting sqref="K9:K11">
    <cfRule type="cellIs" priority="187" dxfId="6" operator="equal" stopIfTrue="1">
      <formula>"prazo vencido"</formula>
    </cfRule>
  </conditionalFormatting>
  <conditionalFormatting sqref="W11">
    <cfRule type="cellIs" priority="183" dxfId="6" operator="equal" stopIfTrue="1">
      <formula>"prazo vencido"</formula>
    </cfRule>
  </conditionalFormatting>
  <conditionalFormatting sqref="Q11">
    <cfRule type="cellIs" priority="185" dxfId="6" operator="equal" stopIfTrue="1">
      <formula>"prazo vencido"</formula>
    </cfRule>
  </conditionalFormatting>
  <conditionalFormatting sqref="T11">
    <cfRule type="cellIs" priority="184" dxfId="6" operator="equal" stopIfTrue="1">
      <formula>"prazo vencido"</formula>
    </cfRule>
  </conditionalFormatting>
  <conditionalFormatting sqref="Z11">
    <cfRule type="cellIs" priority="182" dxfId="6" operator="equal" stopIfTrue="1">
      <formula>"prazo vencido"</formula>
    </cfRule>
  </conditionalFormatting>
  <conditionalFormatting sqref="AC11">
    <cfRule type="cellIs" priority="181" dxfId="6" operator="equal" stopIfTrue="1">
      <formula>"prazo vencido"</formula>
    </cfRule>
  </conditionalFormatting>
  <conditionalFormatting sqref="AF11">
    <cfRule type="cellIs" priority="180" dxfId="6" operator="equal" stopIfTrue="1">
      <formula>"prazo vencido"</formula>
    </cfRule>
  </conditionalFormatting>
  <conditionalFormatting sqref="AI11">
    <cfRule type="cellIs" priority="179" dxfId="6" operator="equal" stopIfTrue="1">
      <formula>"prazo vencido"</formula>
    </cfRule>
  </conditionalFormatting>
  <conditionalFormatting sqref="AL11">
    <cfRule type="cellIs" priority="178" dxfId="6" operator="equal" stopIfTrue="1">
      <formula>"prazo vencido"</formula>
    </cfRule>
  </conditionalFormatting>
  <conditionalFormatting sqref="AQ19">
    <cfRule type="cellIs" priority="175" dxfId="2" operator="equal">
      <formula>1</formula>
    </cfRule>
    <cfRule type="cellIs" priority="176" dxfId="1" operator="lessThan">
      <formula>1</formula>
    </cfRule>
    <cfRule type="cellIs" priority="177" dxfId="0" operator="greaterThan">
      <formula>1</formula>
    </cfRule>
  </conditionalFormatting>
  <conditionalFormatting sqref="AQ20">
    <cfRule type="cellIs" priority="172" dxfId="2" operator="equal">
      <formula>1</formula>
    </cfRule>
    <cfRule type="cellIs" priority="173" dxfId="1" operator="lessThan">
      <formula>1</formula>
    </cfRule>
    <cfRule type="cellIs" priority="174" dxfId="0" operator="greaterThan">
      <formula>1</formula>
    </cfRule>
  </conditionalFormatting>
  <printOptions horizontalCentered="1"/>
  <pageMargins left="0.3937007874015748" right="0.3937007874015748" top="0.4724409448818898" bottom="0.5905511811023623" header="0.31496062992125984" footer="0.4330708661417323"/>
  <pageSetup orientation="portrait" paperSize="9" scale="80" r:id="rId3"/>
  <headerFooter alignWithMargins="0">
    <oddFooter>&amp;L&amp;F&amp;C&amp;A&amp;R&amp;P/&amp;N</oddFooter>
  </headerFooter>
  <legacyDrawing r:id="rId2"/>
  <oleObjects>
    <oleObject progId="CorelDraw.Graphic.6" shapeId="3666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30" zoomScaleSheetLayoutView="130" zoomScalePageLayoutView="0" workbookViewId="0" topLeftCell="A1">
      <selection activeCell="H25" sqref="H25"/>
    </sheetView>
  </sheetViews>
  <sheetFormatPr defaultColWidth="9.140625" defaultRowHeight="12.75"/>
  <cols>
    <col min="1" max="1" width="11.140625" style="0" customWidth="1"/>
    <col min="2" max="2" width="40.421875" style="0" customWidth="1"/>
    <col min="4" max="4" width="16.57421875" style="0" customWidth="1"/>
    <col min="5" max="5" width="7.00390625" style="0" bestFit="1" customWidth="1"/>
    <col min="6" max="6" width="11.28125" style="0" bestFit="1" customWidth="1"/>
    <col min="7" max="7" width="7.00390625" style="0" bestFit="1" customWidth="1"/>
    <col min="8" max="8" width="11.28125" style="0" bestFit="1" customWidth="1"/>
    <col min="9" max="9" width="8.00390625" style="0" bestFit="1" customWidth="1"/>
    <col min="10" max="10" width="14.28125" style="0" customWidth="1"/>
  </cols>
  <sheetData>
    <row r="1" spans="1:10" ht="14.25">
      <c r="A1" s="110"/>
      <c r="B1" s="111"/>
      <c r="C1" s="110"/>
      <c r="D1" s="110"/>
      <c r="E1" s="110"/>
      <c r="F1" s="110"/>
      <c r="G1" s="110"/>
      <c r="H1" s="110"/>
      <c r="I1" s="110"/>
      <c r="J1" s="110"/>
    </row>
    <row r="2" spans="1:10" ht="20.25">
      <c r="A2" s="110"/>
      <c r="B2" s="112"/>
      <c r="C2" s="111" t="s">
        <v>0</v>
      </c>
      <c r="D2" s="113"/>
      <c r="E2" s="113"/>
      <c r="F2" s="110"/>
      <c r="G2" s="110"/>
      <c r="H2" s="110"/>
      <c r="I2" s="110"/>
      <c r="J2" s="110"/>
    </row>
    <row r="3" spans="1:10" ht="20.25">
      <c r="A3" s="110"/>
      <c r="B3" s="114"/>
      <c r="C3" s="112" t="s">
        <v>1</v>
      </c>
      <c r="D3" s="110"/>
      <c r="E3" s="110"/>
      <c r="F3" s="110"/>
      <c r="G3" s="110"/>
      <c r="H3" s="110"/>
      <c r="I3" s="110"/>
      <c r="J3" s="110"/>
    </row>
    <row r="4" spans="1:10" ht="15.75">
      <c r="A4" s="110"/>
      <c r="B4" s="114"/>
      <c r="C4" s="114" t="s">
        <v>2</v>
      </c>
      <c r="D4" s="115"/>
      <c r="E4" s="115"/>
      <c r="F4" s="115"/>
      <c r="G4" s="115"/>
      <c r="H4" s="115"/>
      <c r="I4" s="115"/>
      <c r="J4" s="115"/>
    </row>
    <row r="5" spans="1:10" ht="15.75">
      <c r="A5" s="115"/>
      <c r="B5" s="115"/>
      <c r="C5" s="114" t="s">
        <v>3</v>
      </c>
      <c r="D5" s="115"/>
      <c r="E5" s="115"/>
      <c r="F5" s="115"/>
      <c r="G5" s="115"/>
      <c r="H5" s="115"/>
      <c r="I5" s="115"/>
      <c r="J5" s="115"/>
    </row>
    <row r="6" spans="1:10" ht="15.7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5.75">
      <c r="A7" s="89" t="s">
        <v>36</v>
      </c>
      <c r="B7" s="177" t="s">
        <v>37</v>
      </c>
      <c r="C7" s="177"/>
      <c r="D7" s="177"/>
      <c r="E7" s="177"/>
      <c r="F7" s="177"/>
      <c r="G7" s="117"/>
      <c r="H7" s="117"/>
      <c r="I7" s="117"/>
      <c r="J7" s="117"/>
    </row>
    <row r="8" spans="1:10" ht="15.75">
      <c r="A8" s="95" t="s">
        <v>41</v>
      </c>
      <c r="B8" s="177" t="s">
        <v>42</v>
      </c>
      <c r="C8" s="177"/>
      <c r="D8" s="177"/>
      <c r="E8" s="177"/>
      <c r="F8" s="177"/>
      <c r="G8" s="117"/>
      <c r="H8" s="117"/>
      <c r="I8" s="117"/>
      <c r="J8" s="117"/>
    </row>
    <row r="9" spans="1:10" ht="15">
      <c r="A9" s="90" t="s">
        <v>40</v>
      </c>
      <c r="B9" s="91" t="s">
        <v>45</v>
      </c>
      <c r="C9" s="116"/>
      <c r="D9" s="118"/>
      <c r="E9" s="118"/>
      <c r="F9" s="118"/>
      <c r="G9" s="118"/>
      <c r="H9" s="118"/>
      <c r="I9" s="118"/>
      <c r="J9" s="118"/>
    </row>
    <row r="10" spans="1:10" ht="15">
      <c r="A10" s="94" t="s">
        <v>48</v>
      </c>
      <c r="B10" s="106" t="s">
        <v>51</v>
      </c>
      <c r="C10" s="116"/>
      <c r="D10" s="118"/>
      <c r="E10" s="118"/>
      <c r="F10" s="118"/>
      <c r="G10" s="118"/>
      <c r="H10" s="118"/>
      <c r="I10" s="116"/>
      <c r="J10" s="116"/>
    </row>
    <row r="11" spans="1:10" ht="15">
      <c r="A11" s="96" t="s">
        <v>49</v>
      </c>
      <c r="B11" s="107" t="s">
        <v>50</v>
      </c>
      <c r="C11" s="116"/>
      <c r="D11" s="118"/>
      <c r="E11" s="118"/>
      <c r="F11" s="118"/>
      <c r="G11" s="118"/>
      <c r="H11" s="118"/>
      <c r="I11" s="116"/>
      <c r="J11" s="116"/>
    </row>
    <row r="12" spans="1:10" ht="15">
      <c r="A12" s="92" t="s">
        <v>9</v>
      </c>
      <c r="B12" s="91" t="s">
        <v>47</v>
      </c>
      <c r="C12" s="116"/>
      <c r="D12" s="118"/>
      <c r="E12" s="118"/>
      <c r="F12" s="118"/>
      <c r="G12" s="118"/>
      <c r="H12" s="118"/>
      <c r="I12" s="116"/>
      <c r="J12" s="116"/>
    </row>
    <row r="13" spans="1:10" ht="12.75">
      <c r="A13" s="125"/>
      <c r="B13" s="126"/>
      <c r="C13" s="127"/>
      <c r="D13" s="125"/>
      <c r="E13" s="125"/>
      <c r="F13" s="125"/>
      <c r="G13" s="125"/>
      <c r="H13" s="125"/>
      <c r="I13" s="127"/>
      <c r="J13" s="127"/>
    </row>
    <row r="14" spans="1:10" ht="15.75">
      <c r="A14" s="128"/>
      <c r="B14" s="129"/>
      <c r="C14" s="125"/>
      <c r="D14" s="125"/>
      <c r="E14" s="125"/>
      <c r="F14" s="125"/>
      <c r="G14" s="125"/>
      <c r="H14" s="125"/>
      <c r="I14" s="143" t="s">
        <v>61</v>
      </c>
      <c r="J14" s="144">
        <f>Orçamento!F12</f>
        <v>0.25</v>
      </c>
    </row>
    <row r="15" spans="1:10" ht="15.75">
      <c r="A15" s="165" t="s">
        <v>71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12.75">
      <c r="A16" s="127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2.75">
      <c r="A17" s="178" t="s">
        <v>62</v>
      </c>
      <c r="B17" s="178" t="s">
        <v>63</v>
      </c>
      <c r="C17" s="180" t="s">
        <v>19</v>
      </c>
      <c r="D17" s="182" t="s">
        <v>64</v>
      </c>
      <c r="E17" s="184" t="s">
        <v>65</v>
      </c>
      <c r="F17" s="185"/>
      <c r="G17" s="184" t="s">
        <v>66</v>
      </c>
      <c r="H17" s="185"/>
      <c r="I17" s="184" t="s">
        <v>67</v>
      </c>
      <c r="J17" s="185"/>
    </row>
    <row r="18" spans="1:10" ht="12.75">
      <c r="A18" s="179"/>
      <c r="B18" s="179"/>
      <c r="C18" s="181"/>
      <c r="D18" s="183"/>
      <c r="E18" s="131" t="s">
        <v>19</v>
      </c>
      <c r="F18" s="131" t="s">
        <v>68</v>
      </c>
      <c r="G18" s="131" t="s">
        <v>19</v>
      </c>
      <c r="H18" s="131" t="s">
        <v>68</v>
      </c>
      <c r="I18" s="131" t="s">
        <v>19</v>
      </c>
      <c r="J18" s="131" t="s">
        <v>68</v>
      </c>
    </row>
    <row r="19" spans="1:10" ht="12.75">
      <c r="A19" s="186">
        <v>1</v>
      </c>
      <c r="B19" s="187" t="str">
        <f>Orçamento!B18</f>
        <v>ELEVADOR ENCLAUSURADO</v>
      </c>
      <c r="C19" s="188">
        <f>D19/$D$21</f>
        <v>1</v>
      </c>
      <c r="D19" s="189">
        <f>Orçamento!F20</f>
        <v>52935</v>
      </c>
      <c r="E19" s="190">
        <v>0</v>
      </c>
      <c r="F19" s="189">
        <f>E19*$D19</f>
        <v>0</v>
      </c>
      <c r="G19" s="190">
        <v>0.7</v>
      </c>
      <c r="H19" s="189">
        <f>G19*$D19</f>
        <v>37054.5</v>
      </c>
      <c r="I19" s="190">
        <v>0.3</v>
      </c>
      <c r="J19" s="191">
        <f>I19*$D19</f>
        <v>15880.5</v>
      </c>
    </row>
    <row r="20" spans="1:10" ht="12.75">
      <c r="A20" s="192"/>
      <c r="B20" s="193"/>
      <c r="C20" s="194"/>
      <c r="D20" s="195"/>
      <c r="E20" s="196"/>
      <c r="F20" s="195"/>
      <c r="G20" s="196"/>
      <c r="H20" s="195"/>
      <c r="I20" s="196"/>
      <c r="J20" s="197"/>
    </row>
    <row r="21" spans="1:10" ht="12.75">
      <c r="A21" s="132"/>
      <c r="B21" s="133" t="s">
        <v>69</v>
      </c>
      <c r="C21" s="134">
        <f>SUM(C19:C20)</f>
        <v>1</v>
      </c>
      <c r="D21" s="135">
        <f>SUM(D19:D20)</f>
        <v>52935</v>
      </c>
      <c r="E21" s="134">
        <f>F21/$D$21</f>
        <v>0</v>
      </c>
      <c r="F21" s="135">
        <f>SUM(F19:F20)</f>
        <v>0</v>
      </c>
      <c r="G21" s="134">
        <f>H21/$D$21</f>
        <v>0.7</v>
      </c>
      <c r="H21" s="135">
        <f>SUM(H19:H20)</f>
        <v>37054.5</v>
      </c>
      <c r="I21" s="134">
        <f>J21/$D$21</f>
        <v>0.3</v>
      </c>
      <c r="J21" s="135">
        <f>SUM(J19:J20)</f>
        <v>15880.5</v>
      </c>
    </row>
    <row r="22" spans="1:10" ht="12.75">
      <c r="A22" s="132"/>
      <c r="B22" s="133" t="s">
        <v>70</v>
      </c>
      <c r="C22" s="136"/>
      <c r="D22" s="136"/>
      <c r="E22" s="134">
        <f>F22/$D$21</f>
        <v>0</v>
      </c>
      <c r="F22" s="137">
        <f>F21</f>
        <v>0</v>
      </c>
      <c r="G22" s="134">
        <f>H22/$D$21</f>
        <v>0.7</v>
      </c>
      <c r="H22" s="135">
        <f>F22+H21</f>
        <v>37054.5</v>
      </c>
      <c r="I22" s="134">
        <f>J22/$D$21</f>
        <v>1</v>
      </c>
      <c r="J22" s="135">
        <f>H22+J21</f>
        <v>52935</v>
      </c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2.75">
      <c r="A24" s="138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9" t="str">
        <f>Orçamento!F30</f>
        <v>Palmitos, SC, 09/02/2022</v>
      </c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2.75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2.75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12.75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5">
      <c r="A30" s="138"/>
      <c r="B30" s="138"/>
      <c r="C30" s="138"/>
      <c r="D30" s="159" t="s">
        <v>21</v>
      </c>
      <c r="E30" s="138"/>
      <c r="F30" s="138"/>
      <c r="G30" s="138"/>
      <c r="H30" s="138"/>
      <c r="I30" s="138"/>
      <c r="J30" s="138"/>
    </row>
    <row r="31" spans="1:10" ht="15">
      <c r="A31" s="138"/>
      <c r="B31" s="138"/>
      <c r="C31" s="138"/>
      <c r="D31" s="160" t="s">
        <v>22</v>
      </c>
      <c r="E31" s="138"/>
      <c r="F31" s="138"/>
      <c r="G31" s="138"/>
      <c r="H31" s="138"/>
      <c r="I31" s="138"/>
      <c r="J31" s="138"/>
    </row>
    <row r="32" spans="1:10" ht="15">
      <c r="A32" s="138"/>
      <c r="B32" s="138"/>
      <c r="C32" s="138"/>
      <c r="D32" s="161" t="s">
        <v>74</v>
      </c>
      <c r="E32" s="138"/>
      <c r="F32" s="138"/>
      <c r="G32" s="138"/>
      <c r="H32" s="138"/>
      <c r="I32" s="138"/>
      <c r="J32" s="138"/>
    </row>
    <row r="33" spans="1:10" ht="12.75">
      <c r="A33" s="142"/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ht="12.75">
      <c r="A34" s="142"/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ht="12.75">
      <c r="A35" s="142"/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0" ht="12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</row>
  </sheetData>
  <sheetProtection/>
  <mergeCells count="10">
    <mergeCell ref="B8:F8"/>
    <mergeCell ref="B7:F7"/>
    <mergeCell ref="A15:J15"/>
    <mergeCell ref="A17:A18"/>
    <mergeCell ref="B17:B18"/>
    <mergeCell ref="C17:C18"/>
    <mergeCell ref="D17:D18"/>
    <mergeCell ref="E17:F17"/>
    <mergeCell ref="G17:H17"/>
    <mergeCell ref="I17:J17"/>
  </mergeCells>
  <printOptions/>
  <pageMargins left="0.511811024" right="0.511811024" top="0.787401575" bottom="0.787401575" header="0.31496062" footer="0.31496062"/>
  <pageSetup orientation="landscape" paperSize="9" r:id="rId3"/>
  <legacyDrawing r:id="rId2"/>
  <oleObjects>
    <oleObject progId="CorelDraw.Graphic.6" shapeId="3653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Engenheiro</cp:lastModifiedBy>
  <cp:lastPrinted>2022-02-14T12:37:51Z</cp:lastPrinted>
  <dcterms:created xsi:type="dcterms:W3CDTF">1998-06-30T20:42:15Z</dcterms:created>
  <dcterms:modified xsi:type="dcterms:W3CDTF">2022-02-14T12:39:51Z</dcterms:modified>
  <cp:category/>
  <cp:version/>
  <cp:contentType/>
  <cp:contentStatus/>
</cp:coreProperties>
</file>