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9" activeTab="0"/>
  </bookViews>
  <sheets>
    <sheet name="Global" sheetId="1" r:id="rId1"/>
  </sheets>
  <definedNames>
    <definedName name="_xlnm.Print_Area" localSheetId="0">'Global'!$A$1:$I$114</definedName>
  </definedNames>
  <calcPr fullCalcOnLoad="1"/>
</workbook>
</file>

<file path=xl/sharedStrings.xml><?xml version="1.0" encoding="utf-8"?>
<sst xmlns="http://schemas.openxmlformats.org/spreadsheetml/2006/main" count="243" uniqueCount="129">
  <si>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</si>
  <si>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</si>
  <si>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</si>
  <si>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</si>
  <si>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</si>
  <si>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</si>
  <si>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Quant.</t>
  </si>
  <si>
    <t>Un</t>
  </si>
  <si>
    <t>Valor total</t>
  </si>
  <si>
    <t>m²</t>
  </si>
  <si>
    <t>m³</t>
  </si>
  <si>
    <t>Código</t>
  </si>
  <si>
    <t>SINAPI</t>
  </si>
  <si>
    <t>Custo R$</t>
  </si>
  <si>
    <t xml:space="preserve">Custo </t>
  </si>
  <si>
    <t>Rafael Cassol Basso</t>
  </si>
  <si>
    <t>Observações:</t>
  </si>
  <si>
    <t>Total do item........................................................................................................................................................</t>
  </si>
  <si>
    <t xml:space="preserve"> - O BDI considerado foi de</t>
  </si>
  <si>
    <t>____________________________________________________________________</t>
  </si>
  <si>
    <r>
      <t xml:space="preserve">Engenheiro Civil - </t>
    </r>
    <r>
      <rPr>
        <b/>
        <sz val="12"/>
        <rFont val="Arial"/>
        <family val="2"/>
      </rPr>
      <t>Amerios</t>
    </r>
    <r>
      <rPr>
        <sz val="12"/>
        <rFont val="Arial"/>
        <family val="2"/>
      </rPr>
      <t xml:space="preserve">   -   CREA/SC 112.213-2</t>
    </r>
  </si>
  <si>
    <t xml:space="preserve"> - Custo total da obra = </t>
  </si>
  <si>
    <r>
      <rPr>
        <b/>
        <sz val="12"/>
        <rFont val="Comic Sans MS"/>
        <family val="4"/>
      </rPr>
      <t>S</t>
    </r>
    <r>
      <rPr>
        <sz val="12"/>
        <rFont val="Comic Sans MS"/>
        <family val="4"/>
      </rPr>
      <t xml:space="preserve"> = Tabela SINAPI (Sintética)</t>
    </r>
  </si>
  <si>
    <r>
      <rPr>
        <b/>
        <sz val="12"/>
        <rFont val="Comic Sans MS"/>
        <family val="4"/>
      </rPr>
      <t>I</t>
    </r>
    <r>
      <rPr>
        <sz val="12"/>
        <rFont val="Comic Sans MS"/>
        <family val="4"/>
      </rPr>
      <t xml:space="preserve"> = Tabela SINAPI (Insumos)</t>
    </r>
  </si>
  <si>
    <r>
      <rPr>
        <b/>
        <sz val="12"/>
        <rFont val="Comic Sans MS"/>
        <family val="4"/>
      </rPr>
      <t>D</t>
    </r>
    <r>
      <rPr>
        <sz val="12"/>
        <rFont val="Comic Sans MS"/>
        <family val="4"/>
      </rPr>
      <t xml:space="preserve"> = Tabela DNIT</t>
    </r>
  </si>
  <si>
    <t>ORÇAMENTO GLOBAL</t>
  </si>
  <si>
    <t>2.1</t>
  </si>
  <si>
    <t>TOTAL GERAL DA OBRA.............................................................................................................................................................</t>
  </si>
  <si>
    <t>1.1</t>
  </si>
  <si>
    <t>MUNICÍPIO:</t>
  </si>
  <si>
    <t>LOCAL:</t>
  </si>
  <si>
    <t>ÁREA:</t>
  </si>
  <si>
    <t>Kg</t>
  </si>
  <si>
    <t>1.2</t>
  </si>
  <si>
    <t>1.3</t>
  </si>
  <si>
    <t>1.4</t>
  </si>
  <si>
    <t>1.5</t>
  </si>
  <si>
    <t>2.2</t>
  </si>
  <si>
    <t>2.3</t>
  </si>
  <si>
    <t>2.5</t>
  </si>
  <si>
    <t>2.6</t>
  </si>
  <si>
    <t>2.7</t>
  </si>
  <si>
    <t>2.4</t>
  </si>
  <si>
    <t>SUPERESTRUTURA EM CONCRETO ARMADO</t>
  </si>
  <si>
    <t>92266 S.</t>
  </si>
  <si>
    <t>PROJETO ESTRUTURAL:</t>
  </si>
  <si>
    <t>92761 S.</t>
  </si>
  <si>
    <r>
      <t xml:space="preserve">Armação de pilar ou viga de uma estrutura de concreto armado utilizando aço CA-50, diâmetro de </t>
    </r>
    <r>
      <rPr>
        <b/>
        <sz val="14"/>
        <rFont val="Arial"/>
        <family val="2"/>
      </rPr>
      <t xml:space="preserve">8.0 mm - </t>
    </r>
    <r>
      <rPr>
        <sz val="12"/>
        <rFont val="Arial"/>
        <family val="2"/>
      </rPr>
      <t>montagem</t>
    </r>
  </si>
  <si>
    <t>92762 S.</t>
  </si>
  <si>
    <r>
      <t xml:space="preserve">Armação de pilar ou viga de uma estrutura de concreto armado utilizando aço CA-50, diâmetro de </t>
    </r>
    <r>
      <rPr>
        <b/>
        <sz val="14"/>
        <rFont val="Arial"/>
        <family val="2"/>
      </rPr>
      <t xml:space="preserve">10.0 mm - </t>
    </r>
    <r>
      <rPr>
        <sz val="12"/>
        <rFont val="Arial"/>
        <family val="2"/>
      </rPr>
      <t>montagem</t>
    </r>
  </si>
  <si>
    <t>92763 S.</t>
  </si>
  <si>
    <r>
      <t xml:space="preserve">Armação de pilar ou viga de uma estrutura de concreto armado utilizando aço CA-50, diâmetro de </t>
    </r>
    <r>
      <rPr>
        <b/>
        <sz val="14"/>
        <rFont val="Arial"/>
        <family val="2"/>
      </rPr>
      <t xml:space="preserve">12.5 mm - </t>
    </r>
    <r>
      <rPr>
        <sz val="12"/>
        <rFont val="Arial"/>
        <family val="2"/>
      </rPr>
      <t>montagem</t>
    </r>
  </si>
  <si>
    <t>92759 S.</t>
  </si>
  <si>
    <r>
      <t xml:space="preserve">Armação de pilar ou viga de uma estrutura de concreto armado utilizando aço CA-60, diâmetro de </t>
    </r>
    <r>
      <rPr>
        <b/>
        <sz val="14"/>
        <rFont val="Arial"/>
        <family val="2"/>
      </rPr>
      <t xml:space="preserve">5.0 mm - </t>
    </r>
    <r>
      <rPr>
        <sz val="12"/>
        <rFont val="Arial"/>
        <family val="2"/>
      </rPr>
      <t>montagem</t>
    </r>
  </si>
  <si>
    <t>92760 S.</t>
  </si>
  <si>
    <r>
      <t xml:space="preserve">Armação de pilar ou viga de uma estrutura de concreto armado utilizando aço CA-50, diâmetro de </t>
    </r>
    <r>
      <rPr>
        <b/>
        <sz val="14"/>
        <rFont val="Arial"/>
        <family val="2"/>
      </rPr>
      <t xml:space="preserve">6.3 mm - </t>
    </r>
    <r>
      <rPr>
        <sz val="12"/>
        <rFont val="Arial"/>
        <family val="2"/>
      </rPr>
      <t>montagem</t>
    </r>
  </si>
  <si>
    <t>FORMAS</t>
  </si>
  <si>
    <t>ARMADURA</t>
  </si>
  <si>
    <t>CONCRETO</t>
  </si>
  <si>
    <t>92720 S.</t>
  </si>
  <si>
    <t>92263 S.</t>
  </si>
  <si>
    <t>95241 S.</t>
  </si>
  <si>
    <t>Lastro de concreto, espessura 5 cm, preparo mecânico, inclusos - Lançamento e Adensamento</t>
  </si>
  <si>
    <t>Concretagem, fck 25 Mpa, com uso de bomba em edificações - Lançamento, Adensamento e Acabamento</t>
  </si>
  <si>
    <t>1.6</t>
  </si>
  <si>
    <r>
      <t xml:space="preserve">Armação de uma estrutura convencional de concreto armado CA- 50, diâmetro de </t>
    </r>
    <r>
      <rPr>
        <b/>
        <sz val="14"/>
        <rFont val="Arial"/>
        <family val="2"/>
      </rPr>
      <t xml:space="preserve">10.0 mm - </t>
    </r>
    <r>
      <rPr>
        <sz val="12"/>
        <rFont val="Arial"/>
        <family val="2"/>
      </rPr>
      <t>Montagem</t>
    </r>
  </si>
  <si>
    <t>93361 S.</t>
  </si>
  <si>
    <t>Reaterro mecanizado de vala com compactação</t>
  </si>
  <si>
    <t>88907 S.</t>
  </si>
  <si>
    <t>Escavadeira hidraulica sobre esteiras, caçamba de 1,20 m³</t>
  </si>
  <si>
    <t>chp</t>
  </si>
  <si>
    <t>97083 S.</t>
  </si>
  <si>
    <t>Compactação mecânica de solo com compactador de solo à percussão</t>
  </si>
  <si>
    <t>FUNDAÇÃO EM SAPATAS</t>
  </si>
  <si>
    <t>Fabricação de formas para VIGAS, em chapa de madeira compensada plastificada     E = 18 mm</t>
  </si>
  <si>
    <t>Fabricação de formas para PILARES, em chapa de madeira compensada  resinada E = 25 mm</t>
  </si>
  <si>
    <t>m</t>
  </si>
  <si>
    <t>99059 S.</t>
  </si>
  <si>
    <t>Locação convencional de obra utilizando gabarito de tábuas corridas</t>
  </si>
  <si>
    <t>1.7</t>
  </si>
  <si>
    <t>Concretagem, fck 25 Mpa, com uso de bomba em edificações - Lançamento, Adensamento e Acabamento - Pilares; Vigas; Lajes</t>
  </si>
  <si>
    <t>92267 S.</t>
  </si>
  <si>
    <t>Fabricação de formas para LAJES, em chapa de madeira compensada resinada E = 17 mm</t>
  </si>
  <si>
    <t>92764 S.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</si>
  <si>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</si>
  <si>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</si>
  <si>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</si>
  <si>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</si>
  <si>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</si>
  <si>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</si>
  <si>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</si>
  <si>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</si>
  <si>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</si>
  <si>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</si>
  <si>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</si>
  <si>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</si>
  <si>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</si>
  <si>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</si>
  <si>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</si>
  <si>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</si>
  <si>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</si>
  <si>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PALMITOS / SC</t>
  </si>
  <si>
    <t>AMPLIAÇÃO E REFORMA DO CENTRO EDUCACIONAL MUNICIPAL RUDOLPHO WALTER SCHREINER</t>
  </si>
  <si>
    <t>RUA ROBERTO LEAL, Nº 30 - BAIRRO AURORA</t>
  </si>
  <si>
    <t>130,73 m²</t>
  </si>
  <si>
    <t>MARAVILHA (SC), 10 de FEVEREIRO de 2022.</t>
  </si>
  <si>
    <t xml:space="preserve"> - O valor do material e mão de obra foi obtida através da tabela do SINAPI - Dezembro/2021 - Com Desoneração</t>
  </si>
  <si>
    <t xml:space="preserve"> - CUB de referência: Fevereiro/2022 = </t>
  </si>
  <si>
    <t>Poliestireno expandido / EPS (Isopor), Tipo 2F, Bloco (CUBETAS PARA LAJE)</t>
  </si>
  <si>
    <t>ESTRUTURA 01</t>
  </si>
  <si>
    <t>ESTRUTURA 02</t>
  </si>
  <si>
    <t>ESTRUTURA 03</t>
  </si>
  <si>
    <t>Estrutura metálica de cobertura em tesouras, Fornecimento; Montagem e Pintura - Dimensões e Perfis indicados no projeto estrutural</t>
  </si>
  <si>
    <t>und</t>
  </si>
  <si>
    <t>1.8</t>
  </si>
  <si>
    <t>2.8</t>
  </si>
  <si>
    <t>2.9</t>
  </si>
  <si>
    <t>2.10</t>
  </si>
  <si>
    <t>3.8</t>
  </si>
  <si>
    <t>39995 I.</t>
  </si>
  <si>
    <r>
      <t xml:space="preserve">Composição </t>
    </r>
    <r>
      <rPr>
        <b/>
        <sz val="12"/>
        <rFont val="Arial"/>
        <family val="2"/>
      </rPr>
      <t>01</t>
    </r>
  </si>
  <si>
    <r>
      <t xml:space="preserve">Armação de pilar ou viga de uma estrutura de concreto armado utilizando aço CA-50, diâmetro de </t>
    </r>
    <r>
      <rPr>
        <b/>
        <sz val="14"/>
        <rFont val="Arial"/>
        <family val="2"/>
      </rPr>
      <t xml:space="preserve">16.0 mm - </t>
    </r>
    <r>
      <rPr>
        <sz val="12"/>
        <rFont val="Arial"/>
        <family val="2"/>
      </rPr>
      <t>montagem</t>
    </r>
  </si>
  <si>
    <t>2.11</t>
  </si>
  <si>
    <t>ESTRUTURA 04</t>
  </si>
  <si>
    <t>6.1</t>
  </si>
  <si>
    <t>95952 S.</t>
  </si>
  <si>
    <t>ESTRUTURA EM CONCRETO ARMADO</t>
  </si>
  <si>
    <t>Execução de estrutura de concreto armado (Sapatas; Vigas; Pilares) Fck 25 MPa</t>
  </si>
  <si>
    <t>COBERTURA METÁLICA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</si>
</sst>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#,##0.0;[Red]#,##0.0"/>
    <numFmt numFmtId="189" formatCode="&quot; BDI = &quot;\ #.##\ &quot;%&quot;"/>
    <numFmt numFmtId="190" formatCode="[$-416]dddd\,\ d&quot; de &quot;mmmm&quot; de &quot;yyyy"/>
    <numFmt numFmtId="191" formatCode="&quot; BDI = &quot;\ #\ &quot;%&quot;"/>
    <numFmt numFmtId="192" formatCode="0.0000"/>
    <numFmt numFmtId="193" formatCode="0.000"/>
    <numFmt numFmtId="194" formatCode="0\ &quot;%&quot;\ "/>
    <numFmt numFmtId="195" formatCode="#.##0\ &quot;m²&quot;\ "/>
    <numFmt numFmtId="196" formatCode="#.##\ &quot;m²&quot;\ "/>
    <numFmt numFmtId="197" formatCode="#,##0.0"/>
    <numFmt numFmtId="198" formatCode="#,##0.00000"/>
    <numFmt numFmtId="199" formatCode="#.###\ &quot;m²&quot;\ "/>
    <numFmt numFmtId="200" formatCode="#.#\ &quot;m²&quot;\ "/>
    <numFmt numFmtId="201" formatCode="0.00\ &quot;m²&quot;"/>
    <numFmt numFmtId="202" formatCode="#,##0.00\ &quot;m²&quot;\ "/>
    <numFmt numFmtId="203" formatCode="&quot;R$&quot;\ #,##0.00"/>
    <numFmt numFmtId="204" formatCode="0.00\ &quot; CUB 's&quot;"/>
    <numFmt numFmtId="205" formatCode="0.0\ &quot;%&quot;\ "/>
    <numFmt numFmtId="206" formatCode="0.00\ &quot;%&quot;\ "/>
    <numFmt numFmtId="207" formatCode="&quot; BDI = &quot;\ #.0\ &quot;%&quot;"/>
    <numFmt numFmtId="208" formatCode="&quot; BDI = &quot;\ #.00\ &quot;%&quot;"/>
    <numFmt numFmtId="209" formatCode="_-&quot;R$&quot;\ * #,##0.0_-;\-&quot;R$&quot;\ * #,##0.0_-;_-&quot;R$&quot;\ * &quot;-&quot;??_-;_-@_-"/>
    <numFmt numFmtId="210" formatCode="_-&quot;R$&quot;\ * #,##0.000_-;\-&quot;R$&quot;\ * #,##0.000_-;_-&quot;R$&quot;\ * &quot;-&quot;??_-;_-@_-"/>
    <numFmt numFmtId="211" formatCode="_-&quot;R$&quot;\ * #,##0.0000_-;\-&quot;R$&quot;\ * #,##0.0000_-;_-&quot;R$&quot;\ 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b/>
      <sz val="2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1"/>
      <name val="Arial"/>
      <family val="2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66FF66"/>
      <name val="Arial"/>
      <family val="2"/>
    </font>
    <font>
      <b/>
      <sz val="12"/>
      <color rgb="FF66FF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187" fontId="14" fillId="33" borderId="11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4" fontId="14" fillId="33" borderId="11" xfId="0" applyNumberFormat="1" applyFont="1" applyFill="1" applyBorder="1" applyAlignment="1">
      <alignment horizontal="center"/>
    </xf>
    <xf numFmtId="10" fontId="14" fillId="33" borderId="11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" fontId="14" fillId="33" borderId="13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center"/>
    </xf>
    <xf numFmtId="187" fontId="14" fillId="33" borderId="15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4" fillId="33" borderId="16" xfId="0" applyNumberFormat="1" applyFont="1" applyFill="1" applyBorder="1" applyAlignment="1">
      <alignment horizontal="center"/>
    </xf>
    <xf numFmtId="10" fontId="14" fillId="33" borderId="16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4" fontId="14" fillId="33" borderId="18" xfId="0" applyNumberFormat="1" applyFont="1" applyFill="1" applyBorder="1" applyAlignment="1">
      <alignment horizontal="center"/>
    </xf>
    <xf numFmtId="4" fontId="14" fillId="33" borderId="19" xfId="0" applyNumberFormat="1" applyFont="1" applyFill="1" applyBorder="1" applyAlignment="1">
      <alignment horizontal="center"/>
    </xf>
    <xf numFmtId="202" fontId="14" fillId="0" borderId="0" xfId="0" applyNumberFormat="1" applyFont="1" applyAlignment="1">
      <alignment horizontal="left"/>
    </xf>
    <xf numFmtId="187" fontId="6" fillId="0" borderId="0" xfId="0" applyNumberFormat="1" applyFont="1" applyAlignment="1">
      <alignment/>
    </xf>
    <xf numFmtId="194" fontId="6" fillId="0" borderId="0" xfId="0" applyNumberFormat="1" applyFont="1" applyAlignment="1">
      <alignment horizontal="left"/>
    </xf>
    <xf numFmtId="4" fontId="6" fillId="0" borderId="2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0" fontId="6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/>
    </xf>
    <xf numFmtId="4" fontId="56" fillId="0" borderId="2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203" fontId="6" fillId="0" borderId="0" xfId="0" applyNumberFormat="1" applyFont="1" applyAlignment="1">
      <alignment horizontal="left"/>
    </xf>
    <xf numFmtId="20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/>
    </xf>
    <xf numFmtId="44" fontId="6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7" fontId="14" fillId="0" borderId="0" xfId="0" applyNumberFormat="1" applyFont="1" applyFill="1" applyBorder="1" applyAlignment="1">
      <alignment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87" fontId="14" fillId="0" borderId="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vertical="center"/>
    </xf>
    <xf numFmtId="4" fontId="6" fillId="0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20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7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4" fontId="6" fillId="0" borderId="0" xfId="0" applyNumberFormat="1" applyFont="1" applyFill="1" applyBorder="1" applyAlignment="1">
      <alignment horizontal="left" vertical="center"/>
    </xf>
    <xf numFmtId="0" fontId="14" fillId="33" borderId="25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44" fontId="4" fillId="0" borderId="27" xfId="0" applyNumberFormat="1" applyFont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187" fontId="14" fillId="33" borderId="25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87" fontId="1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10" fontId="1" fillId="33" borderId="25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10" fontId="6" fillId="0" borderId="22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187" fontId="6" fillId="0" borderId="22" xfId="0" applyNumberFormat="1" applyFont="1" applyBorder="1" applyAlignment="1">
      <alignment/>
    </xf>
    <xf numFmtId="44" fontId="6" fillId="0" borderId="22" xfId="0" applyNumberFormat="1" applyFont="1" applyBorder="1" applyAlignment="1">
      <alignment horizontal="left" vertical="center"/>
    </xf>
    <xf numFmtId="44" fontId="6" fillId="0" borderId="1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wrapText="1"/>
    </xf>
    <xf numFmtId="0" fontId="14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/>
    </xf>
    <xf numFmtId="10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vertical="center" wrapText="1"/>
    </xf>
    <xf numFmtId="44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4" fillId="33" borderId="26" xfId="0" applyFont="1" applyFill="1" applyBorder="1" applyAlignment="1">
      <alignment wrapText="1"/>
    </xf>
    <xf numFmtId="4" fontId="57" fillId="0" borderId="10" xfId="0" applyNumberFormat="1" applyFont="1" applyBorder="1" applyAlignment="1">
      <alignment/>
    </xf>
    <xf numFmtId="10" fontId="14" fillId="0" borderId="10" xfId="0" applyNumberFormat="1" applyFont="1" applyBorder="1" applyAlignment="1">
      <alignment horizontal="center"/>
    </xf>
    <xf numFmtId="187" fontId="6" fillId="0" borderId="2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4" fontId="4" fillId="0" borderId="0" xfId="0" applyNumberFormat="1" applyFont="1" applyBorder="1" applyAlignment="1">
      <alignment horizontal="left" vertical="center"/>
    </xf>
    <xf numFmtId="44" fontId="4" fillId="0" borderId="20" xfId="0" applyNumberFormat="1" applyFont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/>
    </xf>
    <xf numFmtId="44" fontId="6" fillId="34" borderId="21" xfId="0" applyNumberFormat="1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44" fontId="17" fillId="33" borderId="25" xfId="0" applyNumberFormat="1" applyFont="1" applyFill="1" applyBorder="1" applyAlignment="1">
      <alignment horizontal="center" vertical="center"/>
    </xf>
    <xf numFmtId="44" fontId="17" fillId="33" borderId="2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208" fontId="5" fillId="0" borderId="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view="pageLayout" zoomScale="70" zoomScalePageLayoutView="70" workbookViewId="0" topLeftCell="C8">
      <selection activeCell="G8" sqref="G8"/>
    </sheetView>
  </sheetViews>
  <sheetFormatPr defaultColWidth="9.140625" defaultRowHeight="12.75"/>
  <cols>
    <col min="1" max="1" width="7.00390625" style="3" customWidth="1"/>
    <col min="2" max="2" width="18.7109375" style="3" customWidth="1"/>
    <col min="3" max="3" width="16.7109375" style="4" bestFit="1" customWidth="1"/>
    <col min="4" max="4" width="71.57421875" style="3" customWidth="1"/>
    <col min="5" max="5" width="11.00390625" style="5" customWidth="1"/>
    <col min="6" max="6" width="6.7109375" style="6" customWidth="1"/>
    <col min="7" max="7" width="16.7109375" style="3" bestFit="1" customWidth="1"/>
    <col min="8" max="8" width="17.28125" style="7" customWidth="1"/>
    <col min="9" max="9" width="20.28125" style="5" customWidth="1"/>
    <col min="10" max="10" width="9.8515625" style="4" bestFit="1" customWidth="1"/>
    <col min="11" max="11" width="12.57421875" style="3" bestFit="1" customWidth="1"/>
    <col min="12" max="16384" width="9.140625" style="3" customWidth="1"/>
  </cols>
  <sheetData>
    <row r="1" spans="1:9" ht="12.75" customHeight="1">
      <c r="A1" s="145" t="s">
        <v>25</v>
      </c>
      <c r="B1" s="145"/>
      <c r="C1" s="145"/>
      <c r="D1" s="145"/>
      <c r="E1" s="145"/>
      <c r="F1" s="145"/>
      <c r="G1" s="145"/>
      <c r="H1" s="145"/>
      <c r="I1" s="145"/>
    </row>
    <row r="2" spans="1:9" ht="15" customHeight="1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1.25" customHeight="1">
      <c r="A3" s="8"/>
      <c r="B3" s="8"/>
      <c r="C3" s="9"/>
      <c r="D3" s="10"/>
      <c r="E3" s="11"/>
      <c r="F3" s="12"/>
      <c r="G3" s="13"/>
      <c r="H3" s="13"/>
      <c r="I3" s="14"/>
    </row>
    <row r="4" spans="1:7" ht="15" customHeight="1">
      <c r="A4" s="27" t="s">
        <v>29</v>
      </c>
      <c r="B4" s="27"/>
      <c r="C4" s="142" t="s">
        <v>101</v>
      </c>
      <c r="D4" s="142"/>
      <c r="E4" s="16"/>
      <c r="F4" s="17"/>
      <c r="G4" s="15"/>
    </row>
    <row r="5" spans="1:9" ht="15" customHeight="1">
      <c r="A5" s="27" t="s">
        <v>45</v>
      </c>
      <c r="B5" s="27"/>
      <c r="C5" s="142" t="s">
        <v>102</v>
      </c>
      <c r="D5" s="142"/>
      <c r="E5" s="142"/>
      <c r="F5" s="142"/>
      <c r="G5" s="15"/>
      <c r="H5" s="18"/>
      <c r="I5" s="19"/>
    </row>
    <row r="6" spans="1:9" ht="15" customHeight="1">
      <c r="A6" s="27" t="s">
        <v>30</v>
      </c>
      <c r="B6" s="27"/>
      <c r="C6" s="142" t="s">
        <v>103</v>
      </c>
      <c r="D6" s="142"/>
      <c r="E6" s="16"/>
      <c r="F6" s="17"/>
      <c r="G6" s="15"/>
      <c r="H6" s="18"/>
      <c r="I6" s="19"/>
    </row>
    <row r="7" spans="1:9" ht="18">
      <c r="A7" s="36" t="s">
        <v>31</v>
      </c>
      <c r="B7" s="47"/>
      <c r="C7" s="142" t="s">
        <v>104</v>
      </c>
      <c r="D7" s="142"/>
      <c r="E7" s="16"/>
      <c r="F7" s="17"/>
      <c r="G7" s="146">
        <v>23</v>
      </c>
      <c r="H7" s="146"/>
      <c r="I7" s="19"/>
    </row>
    <row r="8" spans="1:9" ht="9" customHeight="1" thickBot="1">
      <c r="A8" s="15"/>
      <c r="B8" s="15"/>
      <c r="C8" s="20"/>
      <c r="D8" s="15"/>
      <c r="E8" s="16"/>
      <c r="F8" s="17"/>
      <c r="G8" s="15"/>
      <c r="I8" s="19"/>
    </row>
    <row r="9" spans="1:9" ht="15.75">
      <c r="A9" s="143" t="s">
        <v>1</v>
      </c>
      <c r="B9" s="28" t="s">
        <v>11</v>
      </c>
      <c r="C9" s="29" t="s">
        <v>13</v>
      </c>
      <c r="D9" s="30" t="s">
        <v>2</v>
      </c>
      <c r="E9" s="31" t="s">
        <v>6</v>
      </c>
      <c r="F9" s="32" t="s">
        <v>7</v>
      </c>
      <c r="G9" s="33" t="s">
        <v>14</v>
      </c>
      <c r="H9" s="34" t="s">
        <v>8</v>
      </c>
      <c r="I9" s="35" t="s">
        <v>3</v>
      </c>
    </row>
    <row r="10" spans="1:9" ht="16.5" thickBot="1">
      <c r="A10" s="144"/>
      <c r="B10" s="39" t="s">
        <v>12</v>
      </c>
      <c r="C10" s="40" t="s">
        <v>12</v>
      </c>
      <c r="D10" s="41"/>
      <c r="E10" s="42" t="s">
        <v>0</v>
      </c>
      <c r="F10" s="43" t="s">
        <v>0</v>
      </c>
      <c r="G10" s="44" t="s">
        <v>4</v>
      </c>
      <c r="H10" s="45" t="s">
        <v>4</v>
      </c>
      <c r="I10" s="46" t="s">
        <v>5</v>
      </c>
    </row>
    <row r="11" spans="1:9" ht="9" customHeight="1">
      <c r="A11" s="81"/>
      <c r="B11" s="80"/>
      <c r="C11" s="82"/>
      <c r="D11" s="74"/>
      <c r="E11" s="78"/>
      <c r="F11" s="79"/>
      <c r="G11" s="80"/>
      <c r="H11" s="78"/>
      <c r="I11" s="78"/>
    </row>
    <row r="12" spans="1:9" ht="20.25">
      <c r="A12" s="135" t="s">
        <v>109</v>
      </c>
      <c r="B12" s="136"/>
      <c r="C12" s="82"/>
      <c r="D12" s="74"/>
      <c r="E12" s="78"/>
      <c r="F12" s="79"/>
      <c r="G12" s="80"/>
      <c r="H12" s="78"/>
      <c r="I12" s="78"/>
    </row>
    <row r="13" spans="1:9" ht="9" customHeight="1" thickBot="1">
      <c r="A13" s="81"/>
      <c r="B13" s="80"/>
      <c r="C13" s="82"/>
      <c r="D13" s="74"/>
      <c r="E13" s="78"/>
      <c r="F13" s="79"/>
      <c r="G13" s="80"/>
      <c r="H13" s="78"/>
      <c r="I13" s="78"/>
    </row>
    <row r="14" spans="1:9" ht="16.5" thickBot="1">
      <c r="A14" s="99">
        <v>1</v>
      </c>
      <c r="B14" s="96"/>
      <c r="C14" s="100"/>
      <c r="D14" s="97" t="s">
        <v>73</v>
      </c>
      <c r="E14" s="53"/>
      <c r="F14" s="54"/>
      <c r="G14" s="55"/>
      <c r="H14" s="55"/>
      <c r="I14" s="56"/>
    </row>
    <row r="15" spans="1:9" ht="15.75">
      <c r="A15" s="73"/>
      <c r="B15" s="74"/>
      <c r="C15" s="75"/>
      <c r="D15" s="74"/>
      <c r="E15" s="72"/>
      <c r="F15" s="52"/>
      <c r="G15" s="51"/>
      <c r="H15" s="51"/>
      <c r="I15" s="71"/>
    </row>
    <row r="16" spans="1:9" ht="15">
      <c r="A16" s="117" t="s">
        <v>28</v>
      </c>
      <c r="B16" s="118" t="s">
        <v>77</v>
      </c>
      <c r="C16" s="137">
        <v>35</v>
      </c>
      <c r="D16" s="119" t="s">
        <v>78</v>
      </c>
      <c r="E16" s="84">
        <v>14</v>
      </c>
      <c r="F16" s="120" t="s">
        <v>76</v>
      </c>
      <c r="G16" s="65">
        <f aca="true" t="shared" si="0" ref="G16:G23">C16*(1+($G$7/100))</f>
        <v>43.05</v>
      </c>
      <c r="H16" s="65">
        <f aca="true" t="shared" si="1" ref="H16:H23">E16*G16</f>
        <v>602.6999999999999</v>
      </c>
      <c r="I16" s="71"/>
    </row>
    <row r="17" spans="1:9" ht="15">
      <c r="A17" s="117" t="s">
        <v>33</v>
      </c>
      <c r="B17" s="118" t="s">
        <v>68</v>
      </c>
      <c r="C17" s="137">
        <v>210</v>
      </c>
      <c r="D17" s="119" t="s">
        <v>69</v>
      </c>
      <c r="E17" s="84">
        <v>2</v>
      </c>
      <c r="F17" s="57" t="s">
        <v>70</v>
      </c>
      <c r="G17" s="65">
        <f t="shared" si="0"/>
        <v>258.3</v>
      </c>
      <c r="H17" s="65">
        <f t="shared" si="1"/>
        <v>516.6</v>
      </c>
      <c r="I17" s="71"/>
    </row>
    <row r="18" spans="1:9" ht="15">
      <c r="A18" s="117" t="s">
        <v>34</v>
      </c>
      <c r="B18" s="121" t="s">
        <v>71</v>
      </c>
      <c r="C18" s="137">
        <v>2.87</v>
      </c>
      <c r="D18" s="122" t="s">
        <v>72</v>
      </c>
      <c r="E18" s="84">
        <v>8.37</v>
      </c>
      <c r="F18" s="57" t="s">
        <v>10</v>
      </c>
      <c r="G18" s="65">
        <f t="shared" si="0"/>
        <v>3.5301</v>
      </c>
      <c r="H18" s="65">
        <f t="shared" si="1"/>
        <v>29.546936999999996</v>
      </c>
      <c r="I18" s="71"/>
    </row>
    <row r="19" spans="1:9" ht="30">
      <c r="A19" s="117" t="s">
        <v>35</v>
      </c>
      <c r="B19" s="76" t="s">
        <v>61</v>
      </c>
      <c r="C19" s="137">
        <v>26.67</v>
      </c>
      <c r="D19" s="123" t="s">
        <v>62</v>
      </c>
      <c r="E19" s="84">
        <v>8.37</v>
      </c>
      <c r="F19" s="57" t="s">
        <v>9</v>
      </c>
      <c r="G19" s="65">
        <f t="shared" si="0"/>
        <v>32.8041</v>
      </c>
      <c r="H19" s="65">
        <f t="shared" si="1"/>
        <v>274.57031699999993</v>
      </c>
      <c r="I19" s="50"/>
    </row>
    <row r="20" spans="1:9" ht="30">
      <c r="A20" s="117" t="s">
        <v>36</v>
      </c>
      <c r="B20" s="76" t="s">
        <v>59</v>
      </c>
      <c r="C20" s="137">
        <v>390</v>
      </c>
      <c r="D20" s="77" t="s">
        <v>63</v>
      </c>
      <c r="E20" s="84">
        <v>2.8</v>
      </c>
      <c r="F20" s="57" t="s">
        <v>10</v>
      </c>
      <c r="G20" s="65">
        <f t="shared" si="0"/>
        <v>479.7</v>
      </c>
      <c r="H20" s="65">
        <f t="shared" si="1"/>
        <v>1343.1599999999999</v>
      </c>
      <c r="I20" s="50"/>
    </row>
    <row r="21" spans="1:9" ht="33">
      <c r="A21" s="83" t="s">
        <v>64</v>
      </c>
      <c r="B21" s="76" t="s">
        <v>46</v>
      </c>
      <c r="C21" s="137">
        <v>15</v>
      </c>
      <c r="D21" s="77" t="s">
        <v>47</v>
      </c>
      <c r="E21" s="84">
        <v>4</v>
      </c>
      <c r="F21" s="57" t="s">
        <v>32</v>
      </c>
      <c r="G21" s="65">
        <f t="shared" si="0"/>
        <v>18.45</v>
      </c>
      <c r="H21" s="65">
        <f t="shared" si="1"/>
        <v>73.8</v>
      </c>
      <c r="I21" s="50"/>
    </row>
    <row r="22" spans="1:9" ht="33">
      <c r="A22" s="117" t="s">
        <v>79</v>
      </c>
      <c r="B22" s="76" t="s">
        <v>48</v>
      </c>
      <c r="C22" s="137">
        <v>13.6</v>
      </c>
      <c r="D22" s="77" t="s">
        <v>65</v>
      </c>
      <c r="E22" s="84">
        <v>89</v>
      </c>
      <c r="F22" s="57" t="s">
        <v>32</v>
      </c>
      <c r="G22" s="65">
        <f t="shared" si="0"/>
        <v>16.727999999999998</v>
      </c>
      <c r="H22" s="65">
        <f t="shared" si="1"/>
        <v>1488.792</v>
      </c>
      <c r="I22" s="50"/>
    </row>
    <row r="23" spans="1:9" ht="15">
      <c r="A23" s="117" t="s">
        <v>114</v>
      </c>
      <c r="B23" s="118" t="s">
        <v>66</v>
      </c>
      <c r="C23" s="137">
        <v>15.85</v>
      </c>
      <c r="D23" s="119" t="s">
        <v>67</v>
      </c>
      <c r="E23" s="84">
        <v>5.57</v>
      </c>
      <c r="F23" s="120" t="s">
        <v>10</v>
      </c>
      <c r="G23" s="65">
        <f t="shared" si="0"/>
        <v>19.4955</v>
      </c>
      <c r="H23" s="65">
        <f t="shared" si="1"/>
        <v>108.58993500000001</v>
      </c>
      <c r="I23" s="50"/>
    </row>
    <row r="24" spans="1:9" ht="15">
      <c r="A24" s="92"/>
      <c r="B24" s="93"/>
      <c r="C24" s="95"/>
      <c r="D24" s="94"/>
      <c r="E24" s="90"/>
      <c r="F24" s="60"/>
      <c r="G24" s="91"/>
      <c r="H24" s="91"/>
      <c r="I24" s="50"/>
    </row>
    <row r="25" spans="1:9" ht="18.75" thickBot="1">
      <c r="A25" s="110" t="s">
        <v>0</v>
      </c>
      <c r="B25" s="111" t="s">
        <v>0</v>
      </c>
      <c r="C25" s="129" t="s">
        <v>0</v>
      </c>
      <c r="D25" s="58" t="s">
        <v>17</v>
      </c>
      <c r="E25" s="108"/>
      <c r="F25" s="109"/>
      <c r="G25" s="113"/>
      <c r="H25" s="108"/>
      <c r="I25" s="98">
        <f>SUM(H16:H23)</f>
        <v>4437.759189</v>
      </c>
    </row>
    <row r="26" spans="1:13" ht="16.5" thickBot="1">
      <c r="A26" s="99">
        <v>2</v>
      </c>
      <c r="B26" s="96"/>
      <c r="C26" s="100"/>
      <c r="D26" s="126" t="s">
        <v>43</v>
      </c>
      <c r="E26" s="127" t="s">
        <v>0</v>
      </c>
      <c r="F26" s="128" t="s">
        <v>0</v>
      </c>
      <c r="G26" s="114"/>
      <c r="H26" s="55" t="s">
        <v>0</v>
      </c>
      <c r="I26" s="56" t="s">
        <v>0</v>
      </c>
      <c r="M26" s="5"/>
    </row>
    <row r="27" spans="1:13" ht="15.75">
      <c r="A27" s="116"/>
      <c r="B27" s="74"/>
      <c r="C27" s="75"/>
      <c r="D27" s="115"/>
      <c r="E27" s="69"/>
      <c r="F27" s="70"/>
      <c r="G27" s="91"/>
      <c r="H27" s="51"/>
      <c r="I27" s="71"/>
      <c r="M27" s="5"/>
    </row>
    <row r="28" spans="1:9" ht="15.75">
      <c r="A28" s="73"/>
      <c r="B28" s="74"/>
      <c r="C28" s="75"/>
      <c r="D28" s="74" t="s">
        <v>58</v>
      </c>
      <c r="E28" s="69"/>
      <c r="F28" s="70"/>
      <c r="G28" s="91"/>
      <c r="H28" s="51"/>
      <c r="I28" s="71"/>
    </row>
    <row r="29" spans="1:9" ht="30">
      <c r="A29" s="83" t="s">
        <v>26</v>
      </c>
      <c r="B29" s="76" t="s">
        <v>59</v>
      </c>
      <c r="C29" s="137">
        <v>390</v>
      </c>
      <c r="D29" s="77" t="s">
        <v>80</v>
      </c>
      <c r="E29" s="84">
        <v>15.35</v>
      </c>
      <c r="F29" s="57" t="s">
        <v>10</v>
      </c>
      <c r="G29" s="65">
        <f>C29*(1+($G$7/100))</f>
        <v>479.7</v>
      </c>
      <c r="H29" s="65">
        <f>E29*G29</f>
        <v>7363.3949999999995</v>
      </c>
      <c r="I29" s="71"/>
    </row>
    <row r="30" spans="1:9" ht="15">
      <c r="A30" s="92"/>
      <c r="B30" s="93"/>
      <c r="C30" s="95"/>
      <c r="D30" s="94"/>
      <c r="E30" s="90"/>
      <c r="F30" s="60"/>
      <c r="G30" s="91"/>
      <c r="H30" s="91"/>
      <c r="I30" s="59"/>
    </row>
    <row r="31" spans="1:9" ht="15.75">
      <c r="A31" s="92"/>
      <c r="B31" s="93"/>
      <c r="C31" s="95"/>
      <c r="D31" s="74" t="s">
        <v>56</v>
      </c>
      <c r="E31" s="90"/>
      <c r="F31" s="60"/>
      <c r="G31" s="91"/>
      <c r="H31" s="91"/>
      <c r="I31" s="59"/>
    </row>
    <row r="32" spans="1:13" ht="30">
      <c r="A32" s="83" t="s">
        <v>37</v>
      </c>
      <c r="B32" s="76" t="s">
        <v>44</v>
      </c>
      <c r="C32" s="137">
        <v>85</v>
      </c>
      <c r="D32" s="77" t="s">
        <v>74</v>
      </c>
      <c r="E32" s="84">
        <v>68</v>
      </c>
      <c r="F32" s="57" t="s">
        <v>9</v>
      </c>
      <c r="G32" s="65">
        <f aca="true" t="shared" si="2" ref="G32:G42">C32*(1+($G$7/100))</f>
        <v>104.55</v>
      </c>
      <c r="H32" s="65">
        <f>E32*G32</f>
        <v>7109.4</v>
      </c>
      <c r="I32" s="59"/>
      <c r="K32" s="124"/>
      <c r="M32" s="5"/>
    </row>
    <row r="33" spans="1:13" ht="30">
      <c r="A33" s="83" t="s">
        <v>38</v>
      </c>
      <c r="B33" s="76" t="s">
        <v>60</v>
      </c>
      <c r="C33" s="137">
        <v>75</v>
      </c>
      <c r="D33" s="77" t="s">
        <v>75</v>
      </c>
      <c r="E33" s="84">
        <v>48</v>
      </c>
      <c r="F33" s="57" t="s">
        <v>9</v>
      </c>
      <c r="G33" s="65">
        <f t="shared" si="2"/>
        <v>92.25</v>
      </c>
      <c r="H33" s="65">
        <f>E33*G33</f>
        <v>4428</v>
      </c>
      <c r="I33" s="59"/>
      <c r="K33" s="124"/>
      <c r="M33" s="5"/>
    </row>
    <row r="34" spans="1:13" ht="30">
      <c r="A34" s="83" t="s">
        <v>42</v>
      </c>
      <c r="B34" s="76" t="s">
        <v>81</v>
      </c>
      <c r="C34" s="137">
        <v>65</v>
      </c>
      <c r="D34" s="77" t="s">
        <v>82</v>
      </c>
      <c r="E34" s="84">
        <v>40</v>
      </c>
      <c r="F34" s="57" t="s">
        <v>9</v>
      </c>
      <c r="G34" s="65">
        <f t="shared" si="2"/>
        <v>79.95</v>
      </c>
      <c r="H34" s="65">
        <f>E34*G34</f>
        <v>3198</v>
      </c>
      <c r="I34" s="59"/>
      <c r="K34" s="124"/>
      <c r="M34" s="5"/>
    </row>
    <row r="35" spans="1:13" ht="30">
      <c r="A35" s="83" t="s">
        <v>39</v>
      </c>
      <c r="B35" s="76" t="s">
        <v>119</v>
      </c>
      <c r="C35" s="137">
        <v>499.41</v>
      </c>
      <c r="D35" s="77" t="s">
        <v>108</v>
      </c>
      <c r="E35" s="84">
        <v>6.43</v>
      </c>
      <c r="F35" s="57" t="s">
        <v>10</v>
      </c>
      <c r="G35" s="65">
        <f t="shared" si="2"/>
        <v>614.2743</v>
      </c>
      <c r="H35" s="65">
        <f>E35*G35</f>
        <v>3949.783749</v>
      </c>
      <c r="I35" s="59"/>
      <c r="M35" s="5"/>
    </row>
    <row r="36" spans="1:13" ht="15">
      <c r="A36" s="92"/>
      <c r="B36" s="93"/>
      <c r="C36" s="95"/>
      <c r="D36" s="94"/>
      <c r="E36" s="90"/>
      <c r="F36" s="60"/>
      <c r="G36" s="91"/>
      <c r="H36" s="91"/>
      <c r="I36" s="59"/>
      <c r="M36" s="5"/>
    </row>
    <row r="37" spans="1:13" ht="15.75">
      <c r="A37" s="92"/>
      <c r="B37" s="93"/>
      <c r="C37" s="95"/>
      <c r="D37" s="74" t="s">
        <v>57</v>
      </c>
      <c r="E37" s="90"/>
      <c r="F37" s="60"/>
      <c r="G37" s="91"/>
      <c r="H37" s="91"/>
      <c r="I37" s="59"/>
      <c r="M37" s="5"/>
    </row>
    <row r="38" spans="1:13" ht="33">
      <c r="A38" s="83" t="s">
        <v>40</v>
      </c>
      <c r="B38" s="76" t="s">
        <v>52</v>
      </c>
      <c r="C38" s="137">
        <v>16</v>
      </c>
      <c r="D38" s="77" t="s">
        <v>53</v>
      </c>
      <c r="E38" s="84">
        <v>283</v>
      </c>
      <c r="F38" s="57" t="s">
        <v>32</v>
      </c>
      <c r="G38" s="65">
        <f t="shared" si="2"/>
        <v>19.68</v>
      </c>
      <c r="H38" s="65">
        <f aca="true" t="shared" si="3" ref="H38:H43">E38*G38</f>
        <v>5569.44</v>
      </c>
      <c r="I38" s="59"/>
      <c r="L38" s="5"/>
      <c r="M38" s="5"/>
    </row>
    <row r="39" spans="1:12" ht="33">
      <c r="A39" s="83" t="s">
        <v>41</v>
      </c>
      <c r="B39" s="76" t="s">
        <v>54</v>
      </c>
      <c r="C39" s="137">
        <v>15.5</v>
      </c>
      <c r="D39" s="77" t="s">
        <v>55</v>
      </c>
      <c r="E39" s="84">
        <v>187</v>
      </c>
      <c r="F39" s="57" t="s">
        <v>32</v>
      </c>
      <c r="G39" s="65">
        <f t="shared" si="2"/>
        <v>19.065</v>
      </c>
      <c r="H39" s="65">
        <f t="shared" si="3"/>
        <v>3565.155</v>
      </c>
      <c r="I39" s="59"/>
      <c r="K39" s="124"/>
      <c r="L39" s="5"/>
    </row>
    <row r="40" spans="1:12" ht="33">
      <c r="A40" s="83" t="s">
        <v>115</v>
      </c>
      <c r="B40" s="76" t="s">
        <v>46</v>
      </c>
      <c r="C40" s="137">
        <v>15</v>
      </c>
      <c r="D40" s="77" t="s">
        <v>47</v>
      </c>
      <c r="E40" s="84">
        <v>145</v>
      </c>
      <c r="F40" s="57" t="s">
        <v>32</v>
      </c>
      <c r="G40" s="65">
        <f t="shared" si="2"/>
        <v>18.45</v>
      </c>
      <c r="H40" s="65">
        <f t="shared" si="3"/>
        <v>2675.25</v>
      </c>
      <c r="I40" s="59"/>
      <c r="L40" s="5"/>
    </row>
    <row r="41" spans="1:12" ht="33">
      <c r="A41" s="83" t="s">
        <v>116</v>
      </c>
      <c r="B41" s="76" t="s">
        <v>48</v>
      </c>
      <c r="C41" s="137">
        <v>13.6</v>
      </c>
      <c r="D41" s="77" t="s">
        <v>49</v>
      </c>
      <c r="E41" s="84">
        <v>293</v>
      </c>
      <c r="F41" s="57" t="s">
        <v>32</v>
      </c>
      <c r="G41" s="65">
        <f t="shared" si="2"/>
        <v>16.727999999999998</v>
      </c>
      <c r="H41" s="65">
        <f t="shared" si="3"/>
        <v>4901.303999999999</v>
      </c>
      <c r="I41" s="59"/>
      <c r="L41" s="5"/>
    </row>
    <row r="42" spans="1:12" ht="33">
      <c r="A42" s="83" t="s">
        <v>117</v>
      </c>
      <c r="B42" s="76" t="s">
        <v>50</v>
      </c>
      <c r="C42" s="137">
        <v>11.5</v>
      </c>
      <c r="D42" s="77" t="s">
        <v>51</v>
      </c>
      <c r="E42" s="84">
        <v>217</v>
      </c>
      <c r="F42" s="57" t="s">
        <v>32</v>
      </c>
      <c r="G42" s="65">
        <f t="shared" si="2"/>
        <v>14.145</v>
      </c>
      <c r="H42" s="65">
        <f t="shared" si="3"/>
        <v>3069.4649999999997</v>
      </c>
      <c r="I42" s="59"/>
      <c r="L42" s="5"/>
    </row>
    <row r="43" spans="1:12" ht="33">
      <c r="A43" s="83" t="s">
        <v>122</v>
      </c>
      <c r="B43" s="76" t="s">
        <v>83</v>
      </c>
      <c r="C43" s="137">
        <v>10.5</v>
      </c>
      <c r="D43" s="77" t="s">
        <v>121</v>
      </c>
      <c r="E43" s="84">
        <v>85</v>
      </c>
      <c r="F43" s="57" t="s">
        <v>32</v>
      </c>
      <c r="G43" s="65">
        <f>C43*(1+($G$7/100))</f>
        <v>12.915</v>
      </c>
      <c r="H43" s="65">
        <f t="shared" si="3"/>
        <v>1097.7749999999999</v>
      </c>
      <c r="I43" s="59"/>
      <c r="L43" s="5"/>
    </row>
    <row r="44" spans="1:12" ht="15">
      <c r="A44" s="92"/>
      <c r="B44" s="93"/>
      <c r="C44" s="95"/>
      <c r="D44" s="94"/>
      <c r="E44" s="90"/>
      <c r="F44" s="60"/>
      <c r="G44" s="91"/>
      <c r="H44" s="91"/>
      <c r="I44" s="59"/>
      <c r="L44" s="5"/>
    </row>
    <row r="45" spans="1:9" ht="18.75" thickBot="1">
      <c r="A45" s="110" t="s">
        <v>0</v>
      </c>
      <c r="B45" s="111" t="s">
        <v>0</v>
      </c>
      <c r="C45" s="112" t="s">
        <v>0</v>
      </c>
      <c r="D45" s="58" t="s">
        <v>17</v>
      </c>
      <c r="E45" s="108"/>
      <c r="F45" s="109"/>
      <c r="G45" s="113"/>
      <c r="H45" s="108"/>
      <c r="I45" s="98">
        <f>SUM(H29:H43)</f>
        <v>46926.967748999996</v>
      </c>
    </row>
    <row r="46" spans="1:9" ht="7.5" customHeight="1">
      <c r="A46" s="130"/>
      <c r="B46" s="130"/>
      <c r="C46" s="131"/>
      <c r="D46" s="132"/>
      <c r="E46" s="51"/>
      <c r="F46" s="52"/>
      <c r="G46" s="91"/>
      <c r="H46" s="51"/>
      <c r="I46" s="134"/>
    </row>
    <row r="47" spans="1:9" ht="20.25">
      <c r="A47" s="135" t="s">
        <v>110</v>
      </c>
      <c r="B47" s="130"/>
      <c r="C47" s="131"/>
      <c r="D47" s="132"/>
      <c r="E47" s="51"/>
      <c r="F47" s="52"/>
      <c r="G47" s="91"/>
      <c r="H47" s="51"/>
      <c r="I47" s="134"/>
    </row>
    <row r="48" spans="1:9" ht="6" customHeight="1" thickBot="1">
      <c r="A48" s="130"/>
      <c r="B48" s="130"/>
      <c r="C48" s="131"/>
      <c r="D48" s="132"/>
      <c r="E48" s="51"/>
      <c r="F48" s="52"/>
      <c r="G48" s="91"/>
      <c r="H48" s="51"/>
      <c r="I48" s="134"/>
    </row>
    <row r="49" spans="1:9" ht="16.5" thickBot="1">
      <c r="A49" s="99">
        <v>3</v>
      </c>
      <c r="B49" s="96"/>
      <c r="C49" s="100"/>
      <c r="D49" s="97" t="s">
        <v>73</v>
      </c>
      <c r="E49" s="53"/>
      <c r="F49" s="54"/>
      <c r="G49" s="55"/>
      <c r="H49" s="55"/>
      <c r="I49" s="56"/>
    </row>
    <row r="50" spans="1:9" ht="15.75">
      <c r="A50" s="73"/>
      <c r="B50" s="74"/>
      <c r="C50" s="75"/>
      <c r="D50" s="74"/>
      <c r="E50" s="72"/>
      <c r="F50" s="52"/>
      <c r="G50" s="51"/>
      <c r="H50" s="51"/>
      <c r="I50" s="71"/>
    </row>
    <row r="51" spans="1:9" ht="15">
      <c r="A51" s="117" t="s">
        <v>84</v>
      </c>
      <c r="B51" s="118" t="s">
        <v>77</v>
      </c>
      <c r="C51" s="137">
        <v>35</v>
      </c>
      <c r="D51" s="119" t="s">
        <v>78</v>
      </c>
      <c r="E51" s="84">
        <v>12</v>
      </c>
      <c r="F51" s="120" t="s">
        <v>76</v>
      </c>
      <c r="G51" s="65">
        <f aca="true" t="shared" si="4" ref="G51:G58">C51*(1+($G$7/100))</f>
        <v>43.05</v>
      </c>
      <c r="H51" s="65">
        <f aca="true" t="shared" si="5" ref="H51:H58">E51*G51</f>
        <v>516.5999999999999</v>
      </c>
      <c r="I51" s="71"/>
    </row>
    <row r="52" spans="1:9" ht="15">
      <c r="A52" s="117" t="s">
        <v>85</v>
      </c>
      <c r="B52" s="118" t="s">
        <v>68</v>
      </c>
      <c r="C52" s="137">
        <v>210</v>
      </c>
      <c r="D52" s="119" t="s">
        <v>69</v>
      </c>
      <c r="E52" s="84">
        <v>1</v>
      </c>
      <c r="F52" s="57" t="s">
        <v>70</v>
      </c>
      <c r="G52" s="65">
        <f t="shared" si="4"/>
        <v>258.3</v>
      </c>
      <c r="H52" s="65">
        <f t="shared" si="5"/>
        <v>258.3</v>
      </c>
      <c r="I52" s="71"/>
    </row>
    <row r="53" spans="1:9" ht="15">
      <c r="A53" s="117" t="s">
        <v>86</v>
      </c>
      <c r="B53" s="121" t="s">
        <v>71</v>
      </c>
      <c r="C53" s="137">
        <v>2.87</v>
      </c>
      <c r="D53" s="122" t="s">
        <v>72</v>
      </c>
      <c r="E53" s="84">
        <v>6.45</v>
      </c>
      <c r="F53" s="57" t="s">
        <v>10</v>
      </c>
      <c r="G53" s="65">
        <f t="shared" si="4"/>
        <v>3.5301</v>
      </c>
      <c r="H53" s="65">
        <f t="shared" si="5"/>
        <v>22.769145</v>
      </c>
      <c r="I53" s="71"/>
    </row>
    <row r="54" spans="1:9" ht="30">
      <c r="A54" s="117" t="s">
        <v>87</v>
      </c>
      <c r="B54" s="76" t="s">
        <v>61</v>
      </c>
      <c r="C54" s="137">
        <v>26.67</v>
      </c>
      <c r="D54" s="123" t="s">
        <v>62</v>
      </c>
      <c r="E54" s="84">
        <v>6.45</v>
      </c>
      <c r="F54" s="57" t="s">
        <v>9</v>
      </c>
      <c r="G54" s="65">
        <f t="shared" si="4"/>
        <v>32.8041</v>
      </c>
      <c r="H54" s="65">
        <f t="shared" si="5"/>
        <v>211.586445</v>
      </c>
      <c r="I54" s="50"/>
    </row>
    <row r="55" spans="1:9" ht="30">
      <c r="A55" s="117" t="s">
        <v>88</v>
      </c>
      <c r="B55" s="76" t="s">
        <v>59</v>
      </c>
      <c r="C55" s="137">
        <v>390</v>
      </c>
      <c r="D55" s="77" t="s">
        <v>63</v>
      </c>
      <c r="E55" s="84">
        <v>1.94</v>
      </c>
      <c r="F55" s="57" t="s">
        <v>10</v>
      </c>
      <c r="G55" s="65">
        <f t="shared" si="4"/>
        <v>479.7</v>
      </c>
      <c r="H55" s="65">
        <f t="shared" si="5"/>
        <v>930.6179999999999</v>
      </c>
      <c r="I55" s="50"/>
    </row>
    <row r="56" spans="1:9" ht="33">
      <c r="A56" s="83" t="s">
        <v>89</v>
      </c>
      <c r="B56" s="76" t="s">
        <v>46</v>
      </c>
      <c r="C56" s="137">
        <v>15</v>
      </c>
      <c r="D56" s="77" t="s">
        <v>47</v>
      </c>
      <c r="E56" s="84">
        <v>18</v>
      </c>
      <c r="F56" s="57" t="s">
        <v>32</v>
      </c>
      <c r="G56" s="65">
        <f t="shared" si="4"/>
        <v>18.45</v>
      </c>
      <c r="H56" s="65">
        <f t="shared" si="5"/>
        <v>332.09999999999997</v>
      </c>
      <c r="I56" s="50"/>
    </row>
    <row r="57" spans="1:9" ht="33">
      <c r="A57" s="117" t="s">
        <v>90</v>
      </c>
      <c r="B57" s="76" t="s">
        <v>48</v>
      </c>
      <c r="C57" s="137">
        <v>13.6</v>
      </c>
      <c r="D57" s="77" t="s">
        <v>65</v>
      </c>
      <c r="E57" s="84">
        <v>47</v>
      </c>
      <c r="F57" s="57" t="s">
        <v>32</v>
      </c>
      <c r="G57" s="65">
        <f t="shared" si="4"/>
        <v>16.727999999999998</v>
      </c>
      <c r="H57" s="65">
        <f t="shared" si="5"/>
        <v>786.2159999999999</v>
      </c>
      <c r="I57" s="50"/>
    </row>
    <row r="58" spans="1:9" ht="15">
      <c r="A58" s="117" t="s">
        <v>118</v>
      </c>
      <c r="B58" s="118" t="s">
        <v>66</v>
      </c>
      <c r="C58" s="137">
        <v>15.85</v>
      </c>
      <c r="D58" s="119" t="s">
        <v>67</v>
      </c>
      <c r="E58" s="84">
        <v>4.51</v>
      </c>
      <c r="F58" s="120" t="s">
        <v>10</v>
      </c>
      <c r="G58" s="65">
        <f t="shared" si="4"/>
        <v>19.4955</v>
      </c>
      <c r="H58" s="65">
        <f t="shared" si="5"/>
        <v>87.92470499999999</v>
      </c>
      <c r="I58" s="50"/>
    </row>
    <row r="59" spans="1:9" ht="15">
      <c r="A59" s="92"/>
      <c r="B59" s="93"/>
      <c r="C59" s="95"/>
      <c r="D59" s="94"/>
      <c r="E59" s="90"/>
      <c r="F59" s="60"/>
      <c r="G59" s="91"/>
      <c r="H59" s="91"/>
      <c r="I59" s="50"/>
    </row>
    <row r="60" spans="1:9" ht="18.75" thickBot="1">
      <c r="A60" s="110" t="s">
        <v>0</v>
      </c>
      <c r="B60" s="111" t="s">
        <v>0</v>
      </c>
      <c r="C60" s="129" t="s">
        <v>0</v>
      </c>
      <c r="D60" s="58" t="s">
        <v>17</v>
      </c>
      <c r="E60" s="108"/>
      <c r="F60" s="109"/>
      <c r="G60" s="113"/>
      <c r="H60" s="108"/>
      <c r="I60" s="98">
        <f>SUM(H51:H58)</f>
        <v>3146.1142949999994</v>
      </c>
    </row>
    <row r="61" spans="1:9" ht="16.5" thickBot="1">
      <c r="A61" s="99">
        <v>4</v>
      </c>
      <c r="B61" s="96"/>
      <c r="C61" s="100"/>
      <c r="D61" s="126" t="s">
        <v>43</v>
      </c>
      <c r="E61" s="127" t="s">
        <v>0</v>
      </c>
      <c r="F61" s="128" t="s">
        <v>0</v>
      </c>
      <c r="G61" s="114"/>
      <c r="H61" s="55" t="s">
        <v>0</v>
      </c>
      <c r="I61" s="56" t="s">
        <v>0</v>
      </c>
    </row>
    <row r="62" spans="1:9" ht="15.75">
      <c r="A62" s="116"/>
      <c r="B62" s="74"/>
      <c r="C62" s="75"/>
      <c r="D62" s="115"/>
      <c r="E62" s="69"/>
      <c r="F62" s="70"/>
      <c r="G62" s="91"/>
      <c r="H62" s="51"/>
      <c r="I62" s="71"/>
    </row>
    <row r="63" spans="1:9" ht="15.75">
      <c r="A63" s="73"/>
      <c r="B63" s="74"/>
      <c r="C63" s="75"/>
      <c r="D63" s="74" t="s">
        <v>58</v>
      </c>
      <c r="E63" s="69"/>
      <c r="F63" s="70"/>
      <c r="G63" s="91"/>
      <c r="H63" s="51"/>
      <c r="I63" s="71"/>
    </row>
    <row r="64" spans="1:9" ht="30">
      <c r="A64" s="83" t="s">
        <v>91</v>
      </c>
      <c r="B64" s="76" t="s">
        <v>59</v>
      </c>
      <c r="C64" s="137">
        <v>390</v>
      </c>
      <c r="D64" s="77" t="s">
        <v>80</v>
      </c>
      <c r="E64" s="84">
        <v>7.33</v>
      </c>
      <c r="F64" s="57" t="s">
        <v>10</v>
      </c>
      <c r="G64" s="65">
        <f>C64*(1+($G$7/100))</f>
        <v>479.7</v>
      </c>
      <c r="H64" s="65">
        <f>E64*G64</f>
        <v>3516.201</v>
      </c>
      <c r="I64" s="71"/>
    </row>
    <row r="65" spans="1:9" ht="15">
      <c r="A65" s="92"/>
      <c r="B65" s="93"/>
      <c r="C65" s="95"/>
      <c r="D65" s="94"/>
      <c r="E65" s="90"/>
      <c r="F65" s="60"/>
      <c r="G65" s="91"/>
      <c r="H65" s="91"/>
      <c r="I65" s="59"/>
    </row>
    <row r="66" spans="1:9" ht="15.75">
      <c r="A66" s="92"/>
      <c r="B66" s="93"/>
      <c r="C66" s="95"/>
      <c r="D66" s="74" t="s">
        <v>56</v>
      </c>
      <c r="E66" s="90"/>
      <c r="F66" s="60"/>
      <c r="G66" s="91"/>
      <c r="H66" s="91"/>
      <c r="I66" s="59"/>
    </row>
    <row r="67" spans="1:11" ht="30">
      <c r="A67" s="83" t="s">
        <v>92</v>
      </c>
      <c r="B67" s="76" t="s">
        <v>44</v>
      </c>
      <c r="C67" s="137">
        <v>85</v>
      </c>
      <c r="D67" s="77" t="s">
        <v>74</v>
      </c>
      <c r="E67" s="84">
        <v>54.5</v>
      </c>
      <c r="F67" s="57" t="s">
        <v>9</v>
      </c>
      <c r="G67" s="65">
        <f>C67*(1+($G$7/100))</f>
        <v>104.55</v>
      </c>
      <c r="H67" s="65">
        <f>E67*G67</f>
        <v>5697.974999999999</v>
      </c>
      <c r="I67" s="59"/>
      <c r="K67" s="124"/>
    </row>
    <row r="68" spans="1:9" ht="30">
      <c r="A68" s="83" t="s">
        <v>93</v>
      </c>
      <c r="B68" s="76" t="s">
        <v>60</v>
      </c>
      <c r="C68" s="137">
        <v>75</v>
      </c>
      <c r="D68" s="77" t="s">
        <v>75</v>
      </c>
      <c r="E68" s="84">
        <v>41.5</v>
      </c>
      <c r="F68" s="57" t="s">
        <v>9</v>
      </c>
      <c r="G68" s="65">
        <f>C68*(1+($G$7/100))</f>
        <v>92.25</v>
      </c>
      <c r="H68" s="65">
        <f>E68*G68</f>
        <v>3828.375</v>
      </c>
      <c r="I68" s="59"/>
    </row>
    <row r="69" spans="1:9" ht="30">
      <c r="A69" s="83" t="s">
        <v>94</v>
      </c>
      <c r="B69" s="76" t="s">
        <v>81</v>
      </c>
      <c r="C69" s="137">
        <v>65</v>
      </c>
      <c r="D69" s="77" t="s">
        <v>82</v>
      </c>
      <c r="E69" s="84">
        <v>9.5</v>
      </c>
      <c r="F69" s="57" t="s">
        <v>9</v>
      </c>
      <c r="G69" s="65">
        <f>C69*(1+($G$7/100))</f>
        <v>79.95</v>
      </c>
      <c r="H69" s="65">
        <f>E69*G69</f>
        <v>759.525</v>
      </c>
      <c r="I69" s="59"/>
    </row>
    <row r="70" spans="1:9" ht="15">
      <c r="A70" s="92"/>
      <c r="B70" s="93"/>
      <c r="C70" s="95"/>
      <c r="D70" s="94"/>
      <c r="E70" s="90"/>
      <c r="F70" s="60"/>
      <c r="G70" s="91"/>
      <c r="H70" s="91"/>
      <c r="I70" s="59"/>
    </row>
    <row r="71" spans="1:9" ht="15.75">
      <c r="A71" s="92"/>
      <c r="B71" s="93"/>
      <c r="C71" s="95"/>
      <c r="D71" s="74" t="s">
        <v>57</v>
      </c>
      <c r="E71" s="90"/>
      <c r="F71" s="60"/>
      <c r="G71" s="91"/>
      <c r="H71" s="91"/>
      <c r="I71" s="59"/>
    </row>
    <row r="72" spans="1:11" ht="33">
      <c r="A72" s="83" t="s">
        <v>95</v>
      </c>
      <c r="B72" s="76" t="s">
        <v>52</v>
      </c>
      <c r="C72" s="137">
        <v>16</v>
      </c>
      <c r="D72" s="77" t="s">
        <v>53</v>
      </c>
      <c r="E72" s="84">
        <v>107</v>
      </c>
      <c r="F72" s="57" t="s">
        <v>32</v>
      </c>
      <c r="G72" s="65">
        <f>C72*(1+($G$7/100))</f>
        <v>19.68</v>
      </c>
      <c r="H72" s="65">
        <f>E72*G72</f>
        <v>2105.7599999999998</v>
      </c>
      <c r="I72" s="59"/>
      <c r="K72" s="124"/>
    </row>
    <row r="73" spans="1:11" ht="33">
      <c r="A73" s="83" t="s">
        <v>96</v>
      </c>
      <c r="B73" s="76" t="s">
        <v>54</v>
      </c>
      <c r="C73" s="137">
        <v>15.5</v>
      </c>
      <c r="D73" s="77" t="s">
        <v>55</v>
      </c>
      <c r="E73" s="84">
        <v>97</v>
      </c>
      <c r="F73" s="57" t="s">
        <v>32</v>
      </c>
      <c r="G73" s="65">
        <f>C73*(1+($G$7/100))</f>
        <v>19.065</v>
      </c>
      <c r="H73" s="65">
        <f>E73*G73</f>
        <v>1849.305</v>
      </c>
      <c r="I73" s="59"/>
      <c r="K73" s="124"/>
    </row>
    <row r="74" spans="1:9" ht="33">
      <c r="A74" s="83" t="s">
        <v>97</v>
      </c>
      <c r="B74" s="76" t="s">
        <v>46</v>
      </c>
      <c r="C74" s="137">
        <v>15</v>
      </c>
      <c r="D74" s="77" t="s">
        <v>47</v>
      </c>
      <c r="E74" s="84">
        <v>162</v>
      </c>
      <c r="F74" s="57" t="s">
        <v>32</v>
      </c>
      <c r="G74" s="65">
        <f>C74*(1+($G$7/100))</f>
        <v>18.45</v>
      </c>
      <c r="H74" s="65">
        <f>E74*G74</f>
        <v>2988.9</v>
      </c>
      <c r="I74" s="59"/>
    </row>
    <row r="75" spans="1:9" ht="33">
      <c r="A75" s="83" t="s">
        <v>98</v>
      </c>
      <c r="B75" s="76" t="s">
        <v>48</v>
      </c>
      <c r="C75" s="137">
        <v>13.6</v>
      </c>
      <c r="D75" s="77" t="s">
        <v>49</v>
      </c>
      <c r="E75" s="84">
        <v>144</v>
      </c>
      <c r="F75" s="57" t="s">
        <v>32</v>
      </c>
      <c r="G75" s="65">
        <f>C75*(1+($G$7/100))</f>
        <v>16.727999999999998</v>
      </c>
      <c r="H75" s="65">
        <f>E75*G75</f>
        <v>2408.832</v>
      </c>
      <c r="I75" s="59"/>
    </row>
    <row r="76" spans="1:9" ht="33">
      <c r="A76" s="83" t="s">
        <v>99</v>
      </c>
      <c r="B76" s="76" t="s">
        <v>50</v>
      </c>
      <c r="C76" s="137">
        <v>11.5</v>
      </c>
      <c r="D76" s="77" t="s">
        <v>51</v>
      </c>
      <c r="E76" s="84">
        <v>112</v>
      </c>
      <c r="F76" s="57" t="s">
        <v>32</v>
      </c>
      <c r="G76" s="65">
        <f>C76*(1+($G$7/100))</f>
        <v>14.145</v>
      </c>
      <c r="H76" s="65">
        <f>E76*G76</f>
        <v>1584.24</v>
      </c>
      <c r="I76" s="59"/>
    </row>
    <row r="77" spans="1:9" ht="15">
      <c r="A77" s="92"/>
      <c r="B77" s="93"/>
      <c r="C77" s="95"/>
      <c r="D77" s="94"/>
      <c r="E77" s="90"/>
      <c r="F77" s="60"/>
      <c r="G77" s="91"/>
      <c r="H77" s="91"/>
      <c r="I77" s="59"/>
    </row>
    <row r="78" spans="1:9" ht="18.75" thickBot="1">
      <c r="A78" s="110" t="s">
        <v>0</v>
      </c>
      <c r="B78" s="111" t="s">
        <v>0</v>
      </c>
      <c r="C78" s="112" t="s">
        <v>0</v>
      </c>
      <c r="D78" s="58" t="s">
        <v>17</v>
      </c>
      <c r="E78" s="108"/>
      <c r="F78" s="109"/>
      <c r="G78" s="113"/>
      <c r="H78" s="108"/>
      <c r="I78" s="98">
        <f>SUM(H64:H76)</f>
        <v>24739.113</v>
      </c>
    </row>
    <row r="79" spans="1:9" ht="7.5" customHeight="1">
      <c r="A79" s="130"/>
      <c r="B79" s="130"/>
      <c r="C79" s="131"/>
      <c r="D79" s="132"/>
      <c r="E79" s="51"/>
      <c r="F79" s="52"/>
      <c r="G79" s="91"/>
      <c r="H79" s="51"/>
      <c r="I79" s="133"/>
    </row>
    <row r="80" spans="1:9" ht="20.25">
      <c r="A80" s="135" t="s">
        <v>111</v>
      </c>
      <c r="B80" s="130"/>
      <c r="C80" s="131"/>
      <c r="D80" s="132"/>
      <c r="E80" s="51"/>
      <c r="F80" s="52"/>
      <c r="G80" s="91"/>
      <c r="H80" s="51"/>
      <c r="I80" s="133"/>
    </row>
    <row r="81" spans="1:9" ht="6.75" customHeight="1" thickBot="1">
      <c r="A81" s="130"/>
      <c r="B81" s="130"/>
      <c r="C81" s="131"/>
      <c r="D81" s="132"/>
      <c r="E81" s="51"/>
      <c r="F81" s="52"/>
      <c r="G81" s="91"/>
      <c r="H81" s="51"/>
      <c r="I81" s="133"/>
    </row>
    <row r="82" spans="1:9" ht="16.5" thickBot="1">
      <c r="A82" s="99">
        <v>5</v>
      </c>
      <c r="B82" s="96"/>
      <c r="C82" s="100"/>
      <c r="D82" s="97" t="s">
        <v>128</v>
      </c>
      <c r="E82" s="53"/>
      <c r="F82" s="54"/>
      <c r="G82" s="55"/>
      <c r="H82" s="55"/>
      <c r="I82" s="56"/>
    </row>
    <row r="83" spans="1:9" ht="15.75">
      <c r="A83" s="73"/>
      <c r="B83" s="74"/>
      <c r="C83" s="75"/>
      <c r="D83" s="74"/>
      <c r="E83" s="72"/>
      <c r="F83" s="52"/>
      <c r="G83" s="51"/>
      <c r="H83" s="51"/>
      <c r="I83" s="71"/>
    </row>
    <row r="84" spans="1:9" ht="45">
      <c r="A84" s="117" t="s">
        <v>100</v>
      </c>
      <c r="B84" s="76" t="s">
        <v>120</v>
      </c>
      <c r="C84" s="137">
        <v>18059.22</v>
      </c>
      <c r="D84" s="123" t="s">
        <v>112</v>
      </c>
      <c r="E84" s="84">
        <v>1</v>
      </c>
      <c r="F84" s="57" t="s">
        <v>113</v>
      </c>
      <c r="G84" s="65">
        <f>C84*(1+($G$7/100))</f>
        <v>22212.8406</v>
      </c>
      <c r="H84" s="65">
        <f>E84*G84</f>
        <v>22212.8406</v>
      </c>
      <c r="I84" s="71"/>
    </row>
    <row r="85" spans="1:9" ht="15">
      <c r="A85" s="92"/>
      <c r="B85" s="93"/>
      <c r="C85" s="95"/>
      <c r="D85" s="94"/>
      <c r="E85" s="90"/>
      <c r="F85" s="60"/>
      <c r="G85" s="91"/>
      <c r="H85" s="91"/>
      <c r="I85" s="50"/>
    </row>
    <row r="86" spans="1:9" ht="18.75" thickBot="1">
      <c r="A86" s="110" t="s">
        <v>0</v>
      </c>
      <c r="B86" s="111" t="s">
        <v>0</v>
      </c>
      <c r="C86" s="129" t="s">
        <v>0</v>
      </c>
      <c r="D86" s="58" t="s">
        <v>17</v>
      </c>
      <c r="E86" s="108"/>
      <c r="F86" s="109"/>
      <c r="G86" s="113"/>
      <c r="H86" s="108"/>
      <c r="I86" s="98">
        <f>SUM(H84:H84)</f>
        <v>22212.8406</v>
      </c>
    </row>
    <row r="87" spans="1:9" ht="7.5" customHeight="1">
      <c r="A87" s="130"/>
      <c r="B87" s="130"/>
      <c r="C87" s="138"/>
      <c r="D87" s="132"/>
      <c r="E87" s="51"/>
      <c r="F87" s="52"/>
      <c r="G87" s="91"/>
      <c r="H87" s="51"/>
      <c r="I87" s="133"/>
    </row>
    <row r="88" spans="1:9" ht="20.25">
      <c r="A88" s="135" t="s">
        <v>123</v>
      </c>
      <c r="B88" s="130"/>
      <c r="C88" s="131"/>
      <c r="D88" s="132"/>
      <c r="E88" s="51"/>
      <c r="F88" s="52"/>
      <c r="G88" s="91"/>
      <c r="H88" s="51"/>
      <c r="I88" s="133"/>
    </row>
    <row r="89" spans="1:9" ht="6.75" customHeight="1" thickBot="1">
      <c r="A89" s="130"/>
      <c r="B89" s="130"/>
      <c r="C89" s="131"/>
      <c r="D89" s="132"/>
      <c r="E89" s="51"/>
      <c r="F89" s="52"/>
      <c r="G89" s="91"/>
      <c r="H89" s="51"/>
      <c r="I89" s="133"/>
    </row>
    <row r="90" spans="1:9" ht="16.5" thickBot="1">
      <c r="A90" s="99">
        <v>6</v>
      </c>
      <c r="B90" s="96"/>
      <c r="C90" s="100"/>
      <c r="D90" s="97" t="s">
        <v>126</v>
      </c>
      <c r="E90" s="53"/>
      <c r="F90" s="54"/>
      <c r="G90" s="55"/>
      <c r="H90" s="55"/>
      <c r="I90" s="56"/>
    </row>
    <row r="91" spans="1:9" ht="15.75">
      <c r="A91" s="73"/>
      <c r="B91" s="74"/>
      <c r="C91" s="75"/>
      <c r="D91" s="74"/>
      <c r="E91" s="72"/>
      <c r="F91" s="52"/>
      <c r="G91" s="51"/>
      <c r="H91" s="51"/>
      <c r="I91" s="71"/>
    </row>
    <row r="92" spans="1:9" ht="30">
      <c r="A92" s="117" t="s">
        <v>124</v>
      </c>
      <c r="B92" s="76" t="s">
        <v>125</v>
      </c>
      <c r="C92" s="137">
        <v>2300.33</v>
      </c>
      <c r="D92" s="123" t="s">
        <v>127</v>
      </c>
      <c r="E92" s="84">
        <v>1.05</v>
      </c>
      <c r="F92" s="57" t="s">
        <v>10</v>
      </c>
      <c r="G92" s="65">
        <f>C92*(1+($G$7/100))</f>
        <v>2829.4058999999997</v>
      </c>
      <c r="H92" s="65">
        <f>E92*G92</f>
        <v>2970.876195</v>
      </c>
      <c r="I92" s="71"/>
    </row>
    <row r="93" spans="1:9" ht="15">
      <c r="A93" s="92"/>
      <c r="B93" s="93"/>
      <c r="C93" s="95"/>
      <c r="D93" s="94"/>
      <c r="E93" s="90"/>
      <c r="F93" s="60"/>
      <c r="G93" s="91"/>
      <c r="H93" s="91"/>
      <c r="I93" s="50"/>
    </row>
    <row r="94" spans="1:9" ht="18.75" thickBot="1">
      <c r="A94" s="110" t="s">
        <v>0</v>
      </c>
      <c r="B94" s="111" t="s">
        <v>0</v>
      </c>
      <c r="C94" s="129" t="s">
        <v>0</v>
      </c>
      <c r="D94" s="58" t="s">
        <v>17</v>
      </c>
      <c r="E94" s="108"/>
      <c r="F94" s="109"/>
      <c r="G94" s="113"/>
      <c r="H94" s="108"/>
      <c r="I94" s="98">
        <f>SUM(H92:H92)</f>
        <v>2970.876195</v>
      </c>
    </row>
    <row r="95" spans="1:9" ht="7.5" customHeight="1" thickBot="1">
      <c r="A95" s="1"/>
      <c r="B95" s="1"/>
      <c r="C95" s="2"/>
      <c r="D95" s="66"/>
      <c r="E95" s="7"/>
      <c r="F95" s="67"/>
      <c r="G95" s="7"/>
      <c r="I95" s="68"/>
    </row>
    <row r="96" spans="1:10" ht="23.25" customHeight="1" thickBot="1">
      <c r="A96" s="101"/>
      <c r="B96" s="102"/>
      <c r="C96" s="103"/>
      <c r="D96" s="104" t="s">
        <v>27</v>
      </c>
      <c r="E96" s="105"/>
      <c r="F96" s="106"/>
      <c r="G96" s="107"/>
      <c r="H96" s="140">
        <f>SUM(I94,I86,I78,I60,I45,I25)</f>
        <v>104433.671028</v>
      </c>
      <c r="I96" s="141"/>
      <c r="J96" s="22"/>
    </row>
    <row r="97" spans="5:10" ht="7.5" customHeight="1">
      <c r="E97" s="5" t="s">
        <v>0</v>
      </c>
      <c r="F97" s="23" t="s">
        <v>0</v>
      </c>
      <c r="G97" s="7"/>
      <c r="H97" s="24"/>
      <c r="J97" s="22"/>
    </row>
    <row r="98" spans="1:10" ht="15">
      <c r="A98" s="27" t="s">
        <v>105</v>
      </c>
      <c r="H98" s="64"/>
      <c r="J98" s="21"/>
    </row>
    <row r="99" spans="1:10" ht="9.75" customHeight="1">
      <c r="A99" s="27"/>
      <c r="H99" s="64"/>
      <c r="J99" s="21"/>
    </row>
    <row r="100" spans="1:10" ht="19.5">
      <c r="A100" s="139" t="s">
        <v>22</v>
      </c>
      <c r="B100" s="139"/>
      <c r="C100" s="139"/>
      <c r="G100" s="125"/>
      <c r="J100" s="21"/>
    </row>
    <row r="101" spans="1:10" ht="19.5">
      <c r="A101" s="139" t="s">
        <v>23</v>
      </c>
      <c r="B101" s="139"/>
      <c r="C101" s="139"/>
      <c r="G101" s="25"/>
      <c r="J101" s="21"/>
    </row>
    <row r="102" spans="1:10" ht="18.75" customHeight="1">
      <c r="A102" s="139" t="s">
        <v>24</v>
      </c>
      <c r="B102" s="139"/>
      <c r="C102" s="139"/>
      <c r="G102" s="25"/>
      <c r="J102" s="21"/>
    </row>
    <row r="103" spans="1:10" ht="12.75" customHeight="1">
      <c r="A103" s="61"/>
      <c r="B103" s="61"/>
      <c r="C103" s="61"/>
      <c r="D103" s="3" t="s">
        <v>0</v>
      </c>
      <c r="G103" s="25"/>
      <c r="J103" s="21"/>
    </row>
    <row r="104" spans="1:10" ht="12.75">
      <c r="A104" s="38"/>
      <c r="B104" s="38"/>
      <c r="C104" s="38"/>
      <c r="G104" s="25"/>
      <c r="J104" s="21"/>
    </row>
    <row r="105" spans="4:7" ht="12.75">
      <c r="D105" s="3" t="s">
        <v>19</v>
      </c>
      <c r="G105" s="3" t="s">
        <v>0</v>
      </c>
    </row>
    <row r="106" ht="15.75">
      <c r="D106" s="85" t="s">
        <v>15</v>
      </c>
    </row>
    <row r="107" ht="15.75">
      <c r="D107" s="87" t="s">
        <v>20</v>
      </c>
    </row>
    <row r="108" ht="15">
      <c r="D108" s="37"/>
    </row>
    <row r="109" spans="1:9" ht="15">
      <c r="A109" s="27" t="s">
        <v>16</v>
      </c>
      <c r="B109" s="27"/>
      <c r="C109" s="48"/>
      <c r="D109" s="26"/>
      <c r="I109" s="5" t="s">
        <v>0</v>
      </c>
    </row>
    <row r="110" spans="1:4" ht="15">
      <c r="A110" s="27" t="s">
        <v>106</v>
      </c>
      <c r="B110" s="27"/>
      <c r="C110" s="48"/>
      <c r="D110" s="26"/>
    </row>
    <row r="111" spans="1:4" ht="15">
      <c r="A111" s="27" t="s">
        <v>107</v>
      </c>
      <c r="B111" s="27"/>
      <c r="C111" s="48"/>
      <c r="D111" s="62">
        <v>2438.51</v>
      </c>
    </row>
    <row r="112" spans="1:4" ht="15">
      <c r="A112" s="27" t="s">
        <v>21</v>
      </c>
      <c r="B112" s="27"/>
      <c r="D112" s="63">
        <f>H96/D111</f>
        <v>42.826837301466874</v>
      </c>
    </row>
    <row r="113" spans="1:4" ht="15">
      <c r="A113" s="27" t="s">
        <v>18</v>
      </c>
      <c r="B113" s="27"/>
      <c r="C113" s="3"/>
      <c r="D113" s="86">
        <f>G7</f>
        <v>23</v>
      </c>
    </row>
    <row r="114" spans="1:4" ht="15">
      <c r="A114" s="27"/>
      <c r="B114" s="27"/>
      <c r="C114" s="49"/>
      <c r="D114" s="26"/>
    </row>
    <row r="115" spans="1:9" ht="12.75">
      <c r="A115" s="66"/>
      <c r="B115" s="66"/>
      <c r="C115" s="88"/>
      <c r="D115" s="66"/>
      <c r="E115" s="19"/>
      <c r="F115" s="89"/>
      <c r="G115" s="66"/>
      <c r="H115" s="19"/>
      <c r="I115" s="19"/>
    </row>
    <row r="116" spans="1:9" ht="12.75">
      <c r="A116" s="66"/>
      <c r="B116" s="66"/>
      <c r="C116" s="88"/>
      <c r="D116" s="66"/>
      <c r="E116" s="19"/>
      <c r="F116" s="89"/>
      <c r="G116" s="66"/>
      <c r="H116" s="19"/>
      <c r="I116" s="19"/>
    </row>
  </sheetData>
  <sheetProtection/>
  <mergeCells count="11">
    <mergeCell ref="A1:I2"/>
    <mergeCell ref="G7:H7"/>
    <mergeCell ref="A102:C102"/>
    <mergeCell ref="A101:C101"/>
    <mergeCell ref="A100:C100"/>
    <mergeCell ref="H96:I96"/>
    <mergeCell ref="C4:D4"/>
    <mergeCell ref="C6:D6"/>
    <mergeCell ref="C7:D7"/>
    <mergeCell ref="A9:A10"/>
    <mergeCell ref="C5:F5"/>
  </mergeCells>
  <conditionalFormatting sqref="E92:E93 E64:E77 E16:E24 E51:E59 E84:E85 E29:E44">
    <cfRule type="cellIs" priority="27" dxfId="0" operator="greaterThan" stopIfTrue="1">
      <formula>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Cliente</cp:lastModifiedBy>
  <cp:lastPrinted>2022-02-10T17:06:14Z</cp:lastPrinted>
  <dcterms:created xsi:type="dcterms:W3CDTF">1998-06-30T20:42:15Z</dcterms:created>
  <dcterms:modified xsi:type="dcterms:W3CDTF">2022-03-29T11:13:24Z</dcterms:modified>
  <cp:category/>
  <cp:version/>
  <cp:contentType/>
  <cp:contentStatus/>
</cp:coreProperties>
</file>